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rson serradilha\Documents\PEDRO DE TOLEDO\PRONTO SOCORRO\HOSPITAL REFORMA\"/>
    </mc:Choice>
  </mc:AlternateContent>
  <xr:revisionPtr revIDLastSave="0" documentId="13_ncr:1_{32412204-06A2-4490-9DAD-01830D348C29}" xr6:coauthVersionLast="45" xr6:coauthVersionMax="45" xr10:uidLastSave="{00000000-0000-0000-0000-000000000000}"/>
  <bookViews>
    <workbookView xWindow="-135" yWindow="0" windowWidth="20490" windowHeight="10920" activeTab="2" xr2:uid="{00000000-000D-0000-FFFF-FFFF00000000}"/>
  </bookViews>
  <sheets>
    <sheet name="hospital" sheetId="3" r:id="rId1"/>
    <sheet name="BDI" sheetId="8" r:id="rId2"/>
    <sheet name="cronograma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7" l="1"/>
  <c r="G28" i="7"/>
  <c r="I26" i="7"/>
  <c r="I31" i="7" s="1"/>
  <c r="G26" i="7"/>
  <c r="I24" i="7"/>
  <c r="G24" i="7"/>
  <c r="G31" i="7"/>
  <c r="I22" i="7"/>
  <c r="G22" i="7"/>
  <c r="I20" i="7"/>
  <c r="G20" i="7"/>
  <c r="F31" i="7"/>
  <c r="E18" i="7"/>
  <c r="G18" i="7"/>
  <c r="I18" i="7"/>
  <c r="I14" i="7"/>
  <c r="I10" i="7"/>
  <c r="G14" i="7"/>
  <c r="G12" i="7"/>
  <c r="I12" i="7" s="1"/>
  <c r="G10" i="7"/>
  <c r="D31" i="7"/>
  <c r="E31" i="7"/>
  <c r="E28" i="7"/>
  <c r="E26" i="7"/>
  <c r="E24" i="7"/>
  <c r="E22" i="7"/>
  <c r="D28" i="7"/>
  <c r="D26" i="7"/>
  <c r="D24" i="7"/>
  <c r="D22" i="7"/>
  <c r="C31" i="7"/>
  <c r="B17" i="8"/>
  <c r="B9" i="8"/>
  <c r="D18" i="8" s="1"/>
  <c r="H79" i="3" l="1"/>
  <c r="H86" i="3" l="1"/>
  <c r="H85" i="3"/>
  <c r="H84" i="3"/>
  <c r="H82" i="3"/>
  <c r="H80" i="3"/>
  <c r="H81" i="3"/>
  <c r="H77" i="3"/>
  <c r="H76" i="3"/>
  <c r="H75" i="3"/>
  <c r="H74" i="3"/>
  <c r="H22" i="3"/>
  <c r="H35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7" i="3"/>
  <c r="H83" i="3" l="1"/>
  <c r="H58" i="3"/>
  <c r="H73" i="3"/>
  <c r="H78" i="3"/>
  <c r="H56" i="3"/>
  <c r="H21" i="3"/>
  <c r="H55" i="3"/>
  <c r="H46" i="3"/>
  <c r="H54" i="3"/>
  <c r="H53" i="3"/>
  <c r="H52" i="3"/>
  <c r="H51" i="3"/>
  <c r="H50" i="3"/>
  <c r="H49" i="3"/>
  <c r="H48" i="3"/>
  <c r="H47" i="3"/>
  <c r="H45" i="3"/>
  <c r="H40" i="3"/>
  <c r="H43" i="3"/>
  <c r="H42" i="3"/>
  <c r="H41" i="3"/>
  <c r="H39" i="3"/>
  <c r="H38" i="3"/>
  <c r="H37" i="3"/>
  <c r="H44" i="3" l="1"/>
  <c r="H36" i="3"/>
  <c r="H34" i="3"/>
  <c r="H33" i="3"/>
  <c r="H32" i="3"/>
  <c r="H31" i="3"/>
  <c r="H27" i="3"/>
  <c r="H26" i="3"/>
  <c r="H25" i="3"/>
  <c r="H24" i="3"/>
  <c r="H30" i="3" l="1"/>
  <c r="H23" i="3"/>
  <c r="H20" i="3" l="1"/>
  <c r="H19" i="3"/>
  <c r="H18" i="3"/>
  <c r="H17" i="3"/>
  <c r="H16" i="3"/>
  <c r="H15" i="3"/>
  <c r="H14" i="3"/>
  <c r="H13" i="3"/>
  <c r="H12" i="3"/>
  <c r="H11" i="3"/>
  <c r="H10" i="3"/>
  <c r="J31" i="7" l="1"/>
  <c r="E20" i="7"/>
  <c r="E16" i="7"/>
  <c r="E14" i="7"/>
  <c r="E12" i="7"/>
  <c r="E10" i="7"/>
  <c r="D20" i="7" l="1"/>
  <c r="D16" i="7"/>
  <c r="D14" i="7"/>
  <c r="I33" i="7"/>
  <c r="D12" i="7"/>
  <c r="D10" i="7"/>
  <c r="D18" i="7"/>
  <c r="H31" i="7" l="1"/>
  <c r="H33" i="7" s="1"/>
  <c r="E33" i="7"/>
  <c r="F33" i="7" s="1"/>
  <c r="F35" i="7" s="1"/>
  <c r="J33" i="7"/>
  <c r="G33" i="7" l="1"/>
  <c r="G35" i="7" s="1"/>
  <c r="I35" i="7" s="1"/>
  <c r="E35" i="7"/>
  <c r="H35" i="7"/>
  <c r="J35" i="7" s="1"/>
  <c r="H29" i="3" l="1"/>
  <c r="H28" i="3" s="1"/>
  <c r="H9" i="3" l="1"/>
  <c r="H8" i="3" s="1"/>
  <c r="H87" i="3" s="1"/>
  <c r="H88" i="3" s="1"/>
  <c r="H89" i="3" s="1"/>
</calcChain>
</file>

<file path=xl/sharedStrings.xml><?xml version="1.0" encoding="utf-8"?>
<sst xmlns="http://schemas.openxmlformats.org/spreadsheetml/2006/main" count="410" uniqueCount="253">
  <si>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</si>
  <si>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</si>
  <si>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</si>
  <si>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</si>
  <si>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</si>
  <si>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</si>
  <si>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</si>
  <si>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</si>
  <si>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</si>
  <si>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>1.0</t>
  </si>
  <si>
    <t>m²</t>
  </si>
  <si>
    <t xml:space="preserve">  PREFEITURA MUNICIPAL DE PEDRO DE TOLEDO</t>
  </si>
  <si>
    <t>Administração 2017-2020</t>
  </si>
  <si>
    <t>DATA BASE - 04/2017</t>
  </si>
  <si>
    <t>m</t>
  </si>
  <si>
    <t>ENG . JEFERSON SERRADILHA SCHUINDT</t>
  </si>
  <si>
    <t>DIRETOR DE DEPARTAMENTO DE OBRAS</t>
  </si>
  <si>
    <t>CREA: 5069992012</t>
  </si>
  <si>
    <t>SERVIÇOS PRELIMINARES</t>
  </si>
  <si>
    <t>2.0</t>
  </si>
  <si>
    <t>2.1</t>
  </si>
  <si>
    <t>2.2</t>
  </si>
  <si>
    <t>3.0</t>
  </si>
  <si>
    <t xml:space="preserve">DIVISÓRIAS </t>
  </si>
  <si>
    <t>4.0</t>
  </si>
  <si>
    <t>4.1</t>
  </si>
  <si>
    <t>5.0</t>
  </si>
  <si>
    <t>5.1</t>
  </si>
  <si>
    <t>5.2</t>
  </si>
  <si>
    <t>5.3</t>
  </si>
  <si>
    <t>5.4</t>
  </si>
  <si>
    <t>6.0</t>
  </si>
  <si>
    <t>6.1</t>
  </si>
  <si>
    <t>6.2</t>
  </si>
  <si>
    <t>6.3</t>
  </si>
  <si>
    <t>6.4</t>
  </si>
  <si>
    <t>6.5</t>
  </si>
  <si>
    <t>6.6</t>
  </si>
  <si>
    <t>6.7</t>
  </si>
  <si>
    <t>7.0</t>
  </si>
  <si>
    <t>7.1</t>
  </si>
  <si>
    <t>7.2</t>
  </si>
  <si>
    <t>7.3</t>
  </si>
  <si>
    <t>2.3</t>
  </si>
  <si>
    <t>8.1</t>
  </si>
  <si>
    <t>8.2</t>
  </si>
  <si>
    <t>1.1</t>
  </si>
  <si>
    <t>7.4</t>
  </si>
  <si>
    <t>7.5</t>
  </si>
  <si>
    <t>7.6</t>
  </si>
  <si>
    <t>7.7</t>
  </si>
  <si>
    <t>8.3</t>
  </si>
  <si>
    <t>9.0</t>
  </si>
  <si>
    <t>9.1</t>
  </si>
  <si>
    <t>9.2</t>
  </si>
  <si>
    <t>INSTALAÇÕES ELÉTRICAS</t>
  </si>
  <si>
    <t>INSTALAÇÕES HIDRÁULICAS</t>
  </si>
  <si>
    <t>8.0</t>
  </si>
  <si>
    <t>1.2</t>
  </si>
  <si>
    <t>1.3</t>
  </si>
  <si>
    <t>1.4</t>
  </si>
  <si>
    <t>1.5</t>
  </si>
  <si>
    <t>1.6</t>
  </si>
  <si>
    <t>2.4</t>
  </si>
  <si>
    <t>m³</t>
  </si>
  <si>
    <t>PREFEITURA MUNICIPAL DE PEDRO DE TOLEDO</t>
  </si>
  <si>
    <t>Administração  2017 - 2020</t>
  </si>
  <si>
    <t>DESCRIÇÃO DOS SERVIÇOS</t>
  </si>
  <si>
    <t>30 DIAS</t>
  </si>
  <si>
    <t>60 DIAS</t>
  </si>
  <si>
    <t>VALOR</t>
  </si>
  <si>
    <t>%</t>
  </si>
  <si>
    <t xml:space="preserve">TOTAL GERAL C/ BDI </t>
  </si>
  <si>
    <t>PARCELAS</t>
  </si>
  <si>
    <t>PARCELAS ACUMULADAS</t>
  </si>
  <si>
    <t>JEFERSON SERRADILHA SCHUINDT</t>
  </si>
  <si>
    <t>DIRETOR DO DEPARTAMENTO DE OBRA</t>
  </si>
  <si>
    <t>90 DIAS</t>
  </si>
  <si>
    <t>OBRA:  Reforma da unidade mista de saúde</t>
  </si>
  <si>
    <t>LOCAL:  AV. CEL. RAIMUNDO VASCONCELOS - CENTRO - PEDRO DE TOLEDO - S/P</t>
  </si>
  <si>
    <t>BASE SINAP</t>
  </si>
  <si>
    <t>SINAPI</t>
  </si>
  <si>
    <t xml:space="preserve">PLACA DE OBRA EM CHAPA DE ACO GALVANIZADO  </t>
  </si>
  <si>
    <t>74209/001</t>
  </si>
  <si>
    <t>DEMOLIÇÃO DE ALVENARIA DE BLOCO FURADO, DE FORMA MANUAL, SEM REAPROVEITAMENTO. AF_12/2017</t>
  </si>
  <si>
    <t>REMOÇÃO DE PORTAS, DE FORMA MANUAL, SEM REAPROVEITAMENTO. AF_12/2017</t>
  </si>
  <si>
    <t>REMOÇÃO DE TELHAS, DE FIBROCIMENTO, METÁLICA E CERÂMICA, DE FORMA MANUAL, SEM REAPROVEITAMENTO. AF_12/2017</t>
  </si>
  <si>
    <t>REMOÇÃO DE JANELAS, DE FORMA MANUAL, SEM REAPROVEITAMENTO. AF_12/2017</t>
  </si>
  <si>
    <t>REMOÇÃO DE INTERRUPTORES/TOMADAS ELÉTRICAS, DE FORMA MANUAL, SEM REAPROVEITAMENTO. AF_12/201</t>
  </si>
  <si>
    <t xml:space="preserve"> REMOÇÃO DE CABOS ELÉTRICOS, DE FORMA MANUAL, SEM REAPROVEITAMENTO. AF 12/2017</t>
  </si>
  <si>
    <t>1.7</t>
  </si>
  <si>
    <t xml:space="preserve"> REMOÇÃO DE TUBULAÇÕES (TUBOS E CONEXÕES) DE ÁGUA FRIA, DE FORMA MANUAL  , SEM REAPROVEITAMENTO. AF_12/2017</t>
  </si>
  <si>
    <t>1.8</t>
  </si>
  <si>
    <t>1.9</t>
  </si>
  <si>
    <t xml:space="preserve"> REMOÇÃO DE LUMINÁRIAS, DE FORMA MANUAL, SEM REAPROVEITAMENTO. AF_12/2017 </t>
  </si>
  <si>
    <t>1.10</t>
  </si>
  <si>
    <t>DEMOLIÇÃO DE REVESTIMENTO CERÂMICO, DE FORMA MANUAL, SEM REAPROVEITAMENTO. AF_12/2017</t>
  </si>
  <si>
    <t>1.11</t>
  </si>
  <si>
    <t xml:space="preserve">REMOÇÃO DE LOUÇAS, DE FORMA MANUAL, SEM REAPROVEITAMENTO. AF_12/2017 </t>
  </si>
  <si>
    <t>1.12</t>
  </si>
  <si>
    <t>Alv. de vedação de blocos de concreto 14x19x39 assentado c/ argamassa manual</t>
  </si>
  <si>
    <t>SINAP</t>
  </si>
  <si>
    <t>Chapisco aplicado em alvenaria com presença de vão</t>
  </si>
  <si>
    <t>Emboço para recebimento de cerâmica</t>
  </si>
  <si>
    <t>ALVENARIA / REVESTIMENTO DE PAREDE</t>
  </si>
  <si>
    <t>PAREDE COM PLACAS DE GESSO ACARTONADO (DRYWALL), PARA USO INTERNO, COM  M2   DUAS FACES SIMPLES E ESTRUTURA METÁLICA COM GUIAS SIMPLES, SEM VÃOS. AF_06/2017_P</t>
  </si>
  <si>
    <t xml:space="preserve"> Contra piso em argamassa Traço 1:4  ( cimento e areia ) preparo mecânico  </t>
  </si>
  <si>
    <t>Revestimento cerâmico p/ piso com placas tipo esmaltada extra anti derrapante 45x45 aplicada e rejuntado</t>
  </si>
  <si>
    <t xml:space="preserve">Rodapé cerâmico de 7 cm de altura com placas tipo esmaltadas de 45x45/ aplicada e rejuntado </t>
  </si>
  <si>
    <t>REVESTIMENTO CERÂMICO PARA PAREDES INTERNAS COM PLACAS TIPO ESMALTADA PADRÃO POPULAR DE DIMENSÕES 20X20 CM, ARGAMASSA TIPO AC I, APLICADAS EM AMBIENTES DE ÁREA MENOR QUE 5 M2 NA ALTURA INTEIRA DAS PAREDES. AF_06/2014</t>
  </si>
  <si>
    <t xml:space="preserve">REMOÇÃO DE METAIS SANITÁRIOS, DE FORMA MANUAL, SEM REAPROVEITAMENTO. A </t>
  </si>
  <si>
    <t xml:space="preserve">SOLEIRA EM MÁRMORE, LARGURA 15 CM, ESPESSURA 2,0 CM. AF_06/2018  </t>
  </si>
  <si>
    <t>CAIXILHOS</t>
  </si>
  <si>
    <t>Janela  basculante de aluminio, fixada com argamassa  cm c/ vidro</t>
  </si>
  <si>
    <t>Janela de aluminio  de correr, 4 folhas, fixada com argamassa c/ vidro</t>
  </si>
  <si>
    <t>unid.</t>
  </si>
  <si>
    <t>Porta de madeira para pintura, semi - oca ( LEVE OU MÉDIA ), 90X210 cm, espessura de  3,5 cm, incluso dobradiças - fornecimento e instalação</t>
  </si>
  <si>
    <t>73739/001</t>
  </si>
  <si>
    <t xml:space="preserve">Pintura em esmalte acetinado em madeira </t>
  </si>
  <si>
    <t>73924/001</t>
  </si>
  <si>
    <t xml:space="preserve">Pintura esmalte sintético para superfície metálica </t>
  </si>
  <si>
    <t>Porta de madeira para pintura, semi - oca ( LEVE OU MÉDIA ), 80X210 cm, espessura de  3,5 cm, incluso dobradiças - fornecimento e instalação</t>
  </si>
  <si>
    <t>Kit de porta de madeira 90 x 210cm completa, inc. instalação e ferragens (PORTA DE CORRER)</t>
  </si>
  <si>
    <t xml:space="preserve">Cabo de cobre flexível isolado 2,5 mm², anti-chama, fornecimento e instalação </t>
  </si>
  <si>
    <t xml:space="preserve">Cabo de cobre flexível isolado 10 mm², anti-chama, fornecimento e instalação </t>
  </si>
  <si>
    <t>74130/003</t>
  </si>
  <si>
    <t>Disjuntores termomagnético bipolar 10A a 50A, fornecido e instalado</t>
  </si>
  <si>
    <t>74130/005</t>
  </si>
  <si>
    <t>Disjuntores tripolar de 60A a 100A</t>
  </si>
  <si>
    <t>74131/004</t>
  </si>
  <si>
    <t>Quadro de distribuição universal de embutir, para 18 disjuntores</t>
  </si>
  <si>
    <t>Interruptor simples com 1 tomada de embutir de 10A, fornecido e instalado</t>
  </si>
  <si>
    <t xml:space="preserve">Interruptor simples com 2 tomadas de embutir 2P+T 10 A - Fornecimento e instalação </t>
  </si>
  <si>
    <t>LÂMPADA LED 10 W BIVOLT BRANCA, FORMATO TRADICIONAL (BASE E27) - FORNECIMENTO E INSTALAÇÃO</t>
  </si>
  <si>
    <t xml:space="preserve"> LUMINÁRIA TIPO PLAFON EM PLÁSTICO, DE SOBREPOR, COM 1 LÂMPADA DE 15 W, FORNECIMENTO E INSTALAÇÃO. AF_11/2017</t>
  </si>
  <si>
    <t>TOMADA BAIXA DE EMBUTIR (4 MÓDULOS), 2P+T 10 A, INCLUINDO SUPORTE E PLA - FORNECIMENTO E INSTALAÇÃO. AF_12/2015</t>
  </si>
  <si>
    <t>TOMADA BAIXA DE EMBUTIR (4 MÓDULOS), 2P+T 20 A, INCLUINDO SUPORTE E PLA - FORNECIMENTO E INSTALAÇÃO. AF_12/2015</t>
  </si>
  <si>
    <t>1.13</t>
  </si>
  <si>
    <t xml:space="preserve">CARGA MANUAL DE ENTULHO EM CAMINHAO BASCULANTE 6 M3  </t>
  </si>
  <si>
    <t>M3</t>
  </si>
  <si>
    <t>7.8</t>
  </si>
  <si>
    <t>7.9</t>
  </si>
  <si>
    <t>7.10</t>
  </si>
  <si>
    <t>7.11</t>
  </si>
  <si>
    <t>7.12</t>
  </si>
  <si>
    <t>ELETRODUTO FLEXÍVEL CORRUGADO, PVC, DN 25 MM (3/4"), PARA CIRCUITOS TERMINAIS, INSTALADO EM PAREDE - FORNECIMENTO E INSTALAÇÃO. AF_12/2015</t>
  </si>
  <si>
    <t>M</t>
  </si>
  <si>
    <t>CHUVEIRO ELETRICO COMUM CORPO PLASTICO TIPO DUCHA, FORNECIMENTO E INSALACAO</t>
  </si>
  <si>
    <t>7.13</t>
  </si>
  <si>
    <t>Vaso sanitário c/ cx acoplada comum branca instalada</t>
  </si>
  <si>
    <t>Lavatório de louça branca comum com coluna 45x 55 cm, instalado</t>
  </si>
  <si>
    <t xml:space="preserve"> Torneira cromada de mesa,  1/2" ou 3/4", para lavatório, padrão popular fornecimento e instalação </t>
  </si>
  <si>
    <t>Torneira cromada de tubo móvel p/ pia de cozinha, instalado</t>
  </si>
  <si>
    <t>Torneira de plástico p/ tanque</t>
  </si>
  <si>
    <t xml:space="preserve"> Vaso sanitário sifonado para  PCD SEM FURO FRONTAL  louça branca, incluso conjunto de ligação 
 </t>
  </si>
  <si>
    <t xml:space="preserve"> Lavatório louça branca suspenso, 29,5 x 39 cm ou equivalente,incluso sifão, válvula e engate flexível e torneira cromada de mesa - fornecimento e instalação. </t>
  </si>
  <si>
    <t xml:space="preserve"> (Composição representativa) do serviço de instalação de tubos de PVC, soldável, água fria, DN=  25 mm ( instalação em ramal, sub-ramal, ramal de distribuição ou prumada), inclusive conexões, cortes e fixações
 </t>
  </si>
  <si>
    <t xml:space="preserve">(Composição representativa) do serviço de instalação de tubo de pvc, série normal, esgoto predial,  DN 50 mm  (instalado em ramal de descarga ou ramal de esgoto  sanitário), inclusive conexões, cortes e fixações. 
 </t>
  </si>
  <si>
    <t xml:space="preserve">(Composição representativa) do serviço de instalação de tubo de pvc, série normal, esgoto predial,  DN 100 mm  (instalado em ramal de descarga ou ramal de esgoto  sanitário), inclusive conexões, cortes e fixações. 
 </t>
  </si>
  <si>
    <t>8.4</t>
  </si>
  <si>
    <t xml:space="preserve"> ENGATE FLEXÍVEL EM PLÁSTICO BRANCO, 1/2" X 30CM - FORNECIMENTO E INSTALAÇÃO. AF_12/2013</t>
  </si>
  <si>
    <t>SIFÃO DO TIPO FLEXÍVEL EM PVC 1 X 1.1/2 - FORNECIMENTO E INSTALAÇÃOAF_12/2013</t>
  </si>
  <si>
    <t>REGISTRO DE PRESSÃO BRUTO, LATÃO, ROSCÁVEL, 3/4", COM ACABAMENTO E CANOPLA CROMADOS. FORNECIDO E INSTALADO EM RAMAL DE ÁGUA. AF_12/201</t>
  </si>
  <si>
    <t xml:space="preserve"> RALO SIFONADO, PVC, DN 100 X 40 MM, JUNTA SOLDÁVEL, FORNECIDO E INSTALADO EM RAMAL DE DESCARGA OU EM RAMAL DE ESGOTO SANITÁRIO. AF_12/2014</t>
  </si>
  <si>
    <t>PISO CERÂMICO</t>
  </si>
  <si>
    <t>Aplicação manual de pintura com tinta látex PVA em teto</t>
  </si>
  <si>
    <t>Aplicação manual de pintura com tinta látex PVA em parede</t>
  </si>
  <si>
    <t xml:space="preserve"> Aplicação e lixamento de massa látex em teto, uma de mão </t>
  </si>
  <si>
    <t>1.14</t>
  </si>
  <si>
    <t xml:space="preserve">RASGO EM CONTRAPISO PARA RAMAIS/ DISTRIBUIÇÃO COM DIÂMETROS MAIORES QUE 75 MM. AF_05/2015 </t>
  </si>
  <si>
    <t>5.5</t>
  </si>
  <si>
    <t>CONTRAPISO EM ARGAMASSA TRAÇO 1:4 (CIMENTO E AREIA), PREPARO MECÂNICO COM BETONEIRA 400 L, APLICADO EM ÁREAS SECAS SOBRE LAJE, ADERIDO, ESPESSURA 2CM. AF_06/2014</t>
  </si>
  <si>
    <t>M²</t>
  </si>
  <si>
    <t>10.0</t>
  </si>
  <si>
    <t>COBERTURA</t>
  </si>
  <si>
    <t>Fabricação e instalação de estrutura pontaletada de madeira p/ telhado</t>
  </si>
  <si>
    <t>Telhamento com telhas onduladas de fibrocimento de 6mm</t>
  </si>
  <si>
    <t>9.3</t>
  </si>
  <si>
    <t>RUFO EM CHAPA DE AÇO GALVANIZADO NÚMERO 24, CORTE DE 25 CM, INCLUSO TRANSPORTE VERTICAL. AF_06/2016</t>
  </si>
  <si>
    <t>9.4</t>
  </si>
  <si>
    <t>CALHA EM CHAPA DE AÇO GALVANIZADO NÚMERO 24, DESENVOLVIMENTO DE 100 CM , INCLUSO TRANSPORTE VERTICAL. AF_06/2016</t>
  </si>
  <si>
    <t>INSTALAÇÃO CONTRA INCÊNDIO</t>
  </si>
  <si>
    <t>73775/001</t>
  </si>
  <si>
    <t>Extintor de incêndio de pó químico, fornecido e instalado</t>
  </si>
  <si>
    <t>73775/002</t>
  </si>
  <si>
    <t>Extintor de incêndio de água pressurizado 10L, incl. Suporte, forn. e inst.</t>
  </si>
  <si>
    <t xml:space="preserve">LUMINÁRIA DE EMERGÊNCIA - FORNECIMENTO E INSTALAÇÃO. AF_11/2017 </t>
  </si>
  <si>
    <t xml:space="preserve"> APLICAÇÃO E LIXAMENTO DE MASSA LÁTEX EM PAREDES, UMA DEMÃO. AF_06/2014 </t>
  </si>
  <si>
    <t>10.1</t>
  </si>
  <si>
    <t>10.2</t>
  </si>
  <si>
    <t>10.3</t>
  </si>
  <si>
    <t>PINTURA DE TETO E PAREDES</t>
  </si>
  <si>
    <t xml:space="preserve">TOTAL  </t>
  </si>
  <si>
    <t>BDI</t>
  </si>
  <si>
    <t>TOTAL DA REFORMA</t>
  </si>
  <si>
    <t>cotação</t>
  </si>
  <si>
    <t>−</t>
  </si>
  <si>
    <t>COMPOSIÇÃO DO BDI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</si>
  <si>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</si>
  <si>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</si>
  <si>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</si>
  <si>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</si>
  <si>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</si>
  <si>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</si>
  <si>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</si>
  <si>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</si>
  <si>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</si>
  <si>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</si>
  <si>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</si>
  <si>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</si>
  <si>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</si>
  <si>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</si>
  <si>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</si>
  <si>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 xml:space="preserve"> = -1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</si>
  <si>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</si>
  <si>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</si>
  <si>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</si>
  <si>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</si>
  <si>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</si>
  <si>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</si>
  <si>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</si>
  <si>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</si>
  <si>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</si>
  <si>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</si>
  <si>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</si>
  <si>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</si>
  <si>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</si>
  <si>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</si>
  <si>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</si>
  <si>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</si>
  <si>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DIRETOR DO DEPARTAMENTO DE OBRAS</t>
  </si>
  <si>
    <t>CREA 5069992012</t>
  </si>
  <si>
    <t>OBRA:  REFORMA DA UNIDADE MISTA DE SAÚDE -  CENTRO - PEDRO DE TOLEDO</t>
  </si>
  <si>
    <t>OBRA : Reforma da unidade mista de saúde</t>
  </si>
  <si>
    <t xml:space="preserve">LOCAL :  Av. Cel. Raimundo Vasconcelos - Centro - MUNICÍPIO DE  PEDRO DE TOLEDO S/P </t>
  </si>
  <si>
    <t>3.1</t>
  </si>
  <si>
    <t>4.2</t>
  </si>
  <si>
    <t>4.3</t>
  </si>
  <si>
    <t>4.4</t>
  </si>
  <si>
    <t>4.5</t>
  </si>
  <si>
    <t>5.6</t>
  </si>
  <si>
    <t>5.7</t>
  </si>
  <si>
    <t>6.8</t>
  </si>
  <si>
    <t>6.9</t>
  </si>
  <si>
    <t>6.10</t>
  </si>
  <si>
    <t>6.11</t>
  </si>
  <si>
    <t>6.12</t>
  </si>
  <si>
    <t>6.13</t>
  </si>
  <si>
    <t>7.14</t>
  </si>
  <si>
    <t>DIVISÓRIAS</t>
  </si>
  <si>
    <t>INSTALAÇÃO ELÉTRICAS</t>
  </si>
  <si>
    <t>INSTALAÇÃO HIDRÁULICAS</t>
  </si>
  <si>
    <t xml:space="preserve">CRONOGRAMA FÍSICO FINANCEIRO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</si>
</sst>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* #,##0.00_-;\-&quot;R$&quot;* #,##0.00_-;_-&quot;R$&quot;* &quot;-&quot;??_-;_-@_-"/>
    <numFmt numFmtId="164" formatCode="000000"/>
    <numFmt numFmtId="165" formatCode="0.0"/>
    <numFmt numFmtId="166" formatCode="0.0%"/>
    <numFmt numFmtId="167" formatCode="_(* #,##0.00_);_(* \(#,##0.00\);_(* &quot;-&quot;??_);_(@_)"/>
    <numFmt numFmtId="168" formatCode="00000"/>
    <numFmt numFmtId="169" formatCode="0000"/>
  </numFmts>
  <fonts count="2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 Rounded MT Bold"/>
      <family val="2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2"/>
      <color rgb="FF00000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7" fontId="9" fillId="0" borderId="0" applyFont="0" applyFill="0" applyBorder="0" applyAlignment="0" applyProtection="0"/>
  </cellStyleXfs>
  <cellXfs count="2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3" fillId="0" borderId="4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6" xfId="0" applyFont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4" fontId="5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center"/>
    </xf>
    <xf numFmtId="44" fontId="3" fillId="0" borderId="1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/>
    <xf numFmtId="0" fontId="3" fillId="0" borderId="10" xfId="0" applyFont="1" applyBorder="1" applyAlignment="1">
      <alignment horizontal="left"/>
    </xf>
    <xf numFmtId="2" fontId="3" fillId="0" borderId="10" xfId="0" applyNumberFormat="1" applyFont="1" applyBorder="1" applyAlignment="1">
      <alignment horizontal="center"/>
    </xf>
    <xf numFmtId="44" fontId="3" fillId="0" borderId="10" xfId="0" applyNumberFormat="1" applyFont="1" applyBorder="1" applyAlignment="1">
      <alignment horizontal="center"/>
    </xf>
    <xf numFmtId="4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2" fontId="3" fillId="0" borderId="1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4" fontId="5" fillId="2" borderId="1" xfId="0" applyNumberFormat="1" applyFont="1" applyFill="1" applyBorder="1"/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horizontal="left" vertical="center" wrapText="1"/>
    </xf>
    <xf numFmtId="44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4" fontId="3" fillId="0" borderId="10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2" fontId="5" fillId="3" borderId="10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/>
    </xf>
    <xf numFmtId="0" fontId="0" fillId="3" borderId="0" xfId="0" applyFill="1"/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44" fontId="3" fillId="0" borderId="1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2" fontId="5" fillId="3" borderId="10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168" fontId="3" fillId="0" borderId="10" xfId="0" applyNumberFormat="1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/>
    </xf>
    <xf numFmtId="2" fontId="5" fillId="3" borderId="1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44" fontId="5" fillId="2" borderId="10" xfId="0" applyNumberFormat="1" applyFont="1" applyFill="1" applyBorder="1" applyAlignment="1">
      <alignment horizontal="center"/>
    </xf>
    <xf numFmtId="0" fontId="3" fillId="3" borderId="10" xfId="0" applyFont="1" applyFill="1" applyBorder="1" applyAlignment="1">
      <alignment horizontal="left" vertical="center" wrapText="1"/>
    </xf>
    <xf numFmtId="168" fontId="10" fillId="3" borderId="10" xfId="0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2" borderId="10" xfId="0" applyFont="1" applyFill="1" applyBorder="1" applyAlignment="1">
      <alignment horizontal="center"/>
    </xf>
    <xf numFmtId="164" fontId="10" fillId="2" borderId="10" xfId="0" applyNumberFormat="1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/>
    </xf>
    <xf numFmtId="44" fontId="11" fillId="2" borderId="10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/>
    </xf>
    <xf numFmtId="44" fontId="3" fillId="3" borderId="10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44" fontId="3" fillId="3" borderId="1" xfId="0" applyNumberFormat="1" applyFont="1" applyFill="1" applyBorder="1" applyAlignment="1">
      <alignment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44" fontId="11" fillId="2" borderId="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left" vertical="center" wrapText="1"/>
    </xf>
    <xf numFmtId="169" fontId="3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/>
    <xf numFmtId="44" fontId="3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wrapText="1"/>
    </xf>
    <xf numFmtId="169" fontId="3" fillId="0" borderId="10" xfId="0" applyNumberFormat="1" applyFont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distributed" wrapText="1"/>
    </xf>
    <xf numFmtId="168" fontId="3" fillId="3" borderId="10" xfId="0" applyNumberFormat="1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left" vertical="top" wrapText="1"/>
    </xf>
    <xf numFmtId="0" fontId="12" fillId="3" borderId="10" xfId="0" applyFont="1" applyFill="1" applyBorder="1" applyAlignment="1">
      <alignment horizontal="left" vertical="center" wrapText="1"/>
    </xf>
    <xf numFmtId="44" fontId="3" fillId="0" borderId="0" xfId="0" applyNumberFormat="1" applyFont="1"/>
    <xf numFmtId="0" fontId="3" fillId="3" borderId="0" xfId="0" applyFont="1" applyFill="1"/>
    <xf numFmtId="44" fontId="3" fillId="3" borderId="0" xfId="0" applyNumberFormat="1" applyFont="1" applyFill="1"/>
    <xf numFmtId="0" fontId="3" fillId="2" borderId="1" xfId="0" applyFont="1" applyFill="1" applyBorder="1"/>
    <xf numFmtId="2" fontId="3" fillId="2" borderId="1" xfId="0" applyNumberFormat="1" applyFont="1" applyFill="1" applyBorder="1"/>
    <xf numFmtId="44" fontId="13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0" fontId="5" fillId="3" borderId="1" xfId="0" applyNumberFormat="1" applyFont="1" applyFill="1" applyBorder="1"/>
    <xf numFmtId="44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0" fillId="0" borderId="27" xfId="0" applyBorder="1" applyAlignment="1">
      <alignment horizontal="center"/>
    </xf>
    <xf numFmtId="0" fontId="16" fillId="0" borderId="28" xfId="0" applyFont="1" applyBorder="1"/>
    <xf numFmtId="10" fontId="16" fillId="0" borderId="29" xfId="0" applyNumberFormat="1" applyFont="1" applyBorder="1" applyAlignment="1">
      <alignment horizontal="center"/>
    </xf>
    <xf numFmtId="10" fontId="16" fillId="0" borderId="30" xfId="0" applyNumberFormat="1" applyFont="1" applyBorder="1" applyAlignment="1">
      <alignment horizontal="center"/>
    </xf>
    <xf numFmtId="0" fontId="16" fillId="0" borderId="31" xfId="0" applyFont="1" applyBorder="1"/>
    <xf numFmtId="10" fontId="16" fillId="0" borderId="32" xfId="0" applyNumberFormat="1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6" fillId="5" borderId="32" xfId="0" applyNumberFormat="1" applyFont="1" applyFill="1" applyBorder="1" applyAlignment="1">
      <alignment horizontal="center"/>
    </xf>
    <xf numFmtId="10" fontId="16" fillId="5" borderId="33" xfId="0" applyNumberFormat="1" applyFont="1" applyFill="1" applyBorder="1" applyAlignment="1">
      <alignment horizontal="center"/>
    </xf>
    <xf numFmtId="10" fontId="17" fillId="0" borderId="34" xfId="0" applyNumberFormat="1" applyFont="1" applyBorder="1" applyAlignment="1">
      <alignment horizontal="center"/>
    </xf>
    <xf numFmtId="10" fontId="17" fillId="0" borderId="35" xfId="0" applyNumberFormat="1" applyFont="1" applyBorder="1" applyAlignment="1">
      <alignment horizontal="center"/>
    </xf>
    <xf numFmtId="10" fontId="17" fillId="0" borderId="36" xfId="0" applyNumberFormat="1" applyFont="1" applyBorder="1" applyAlignment="1">
      <alignment horizontal="center"/>
    </xf>
    <xf numFmtId="0" fontId="17" fillId="0" borderId="31" xfId="0" applyFont="1" applyBorder="1" applyAlignment="1">
      <alignment horizontal="center" wrapText="1"/>
    </xf>
    <xf numFmtId="0" fontId="17" fillId="0" borderId="32" xfId="0" applyFont="1" applyBorder="1" applyAlignment="1">
      <alignment horizontal="center" wrapText="1"/>
    </xf>
    <xf numFmtId="0" fontId="17" fillId="0" borderId="33" xfId="0" applyFont="1" applyBorder="1" applyAlignment="1">
      <alignment horizontal="center" wrapText="1"/>
    </xf>
    <xf numFmtId="10" fontId="17" fillId="0" borderId="32" xfId="0" applyNumberFormat="1" applyFont="1" applyBorder="1" applyAlignment="1">
      <alignment horizontal="center"/>
    </xf>
    <xf numFmtId="10" fontId="17" fillId="0" borderId="37" xfId="0" applyNumberFormat="1" applyFont="1" applyBorder="1" applyAlignment="1">
      <alignment horizontal="center"/>
    </xf>
    <xf numFmtId="0" fontId="16" fillId="0" borderId="38" xfId="0" applyFont="1" applyBorder="1"/>
    <xf numFmtId="0" fontId="18" fillId="0" borderId="39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10" fontId="18" fillId="0" borderId="41" xfId="0" applyNumberFormat="1" applyFont="1" applyBorder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/>
    </xf>
    <xf numFmtId="10" fontId="16" fillId="0" borderId="0" xfId="0" applyNumberFormat="1" applyFont="1" applyAlignment="1">
      <alignment horizontal="right"/>
    </xf>
    <xf numFmtId="2" fontId="16" fillId="0" borderId="0" xfId="0" applyNumberFormat="1" applyFont="1" applyAlignment="1">
      <alignment horizontal="righ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 vertical="center"/>
    </xf>
    <xf numFmtId="0" fontId="16" fillId="0" borderId="42" xfId="0" applyFont="1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/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left" vertical="center" wrapText="1"/>
    </xf>
    <xf numFmtId="0" fontId="22" fillId="4" borderId="11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23" fillId="4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 wrapText="1" shrinkToFit="1"/>
    </xf>
    <xf numFmtId="0" fontId="23" fillId="2" borderId="11" xfId="0" applyFont="1" applyFill="1" applyBorder="1" applyAlignment="1">
      <alignment horizontal="center" vertical="center"/>
    </xf>
    <xf numFmtId="4" fontId="23" fillId="2" borderId="1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 shrinkToFit="1"/>
    </xf>
    <xf numFmtId="0" fontId="23" fillId="2" borderId="1" xfId="0" applyFont="1" applyFill="1" applyBorder="1" applyAlignment="1">
      <alignment horizontal="center" vertical="center"/>
    </xf>
    <xf numFmtId="10" fontId="23" fillId="2" borderId="1" xfId="0" applyNumberFormat="1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 wrapText="1"/>
    </xf>
    <xf numFmtId="44" fontId="22" fillId="4" borderId="10" xfId="0" applyNumberFormat="1" applyFont="1" applyFill="1" applyBorder="1" applyAlignment="1">
      <alignment horizontal="center" vertical="center" wrapText="1"/>
    </xf>
    <xf numFmtId="166" fontId="22" fillId="4" borderId="10" xfId="1" applyNumberFormat="1" applyFont="1" applyFill="1" applyBorder="1" applyAlignment="1">
      <alignment horizontal="center" vertical="center" wrapText="1"/>
    </xf>
    <xf numFmtId="44" fontId="22" fillId="3" borderId="10" xfId="0" applyNumberFormat="1" applyFont="1" applyFill="1" applyBorder="1" applyAlignment="1">
      <alignment horizontal="center" vertical="center" wrapText="1"/>
    </xf>
    <xf numFmtId="9" fontId="22" fillId="4" borderId="10" xfId="1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166" fontId="3" fillId="0" borderId="11" xfId="1" applyNumberFormat="1" applyFont="1" applyBorder="1" applyAlignment="1">
      <alignment horizontal="center" vertical="center" wrapText="1"/>
    </xf>
    <xf numFmtId="9" fontId="3" fillId="0" borderId="11" xfId="1" applyFont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/>
    </xf>
    <xf numFmtId="44" fontId="22" fillId="4" borderId="10" xfId="0" applyNumberFormat="1" applyFont="1" applyFill="1" applyBorder="1" applyAlignment="1">
      <alignment horizontal="center" vertical="center"/>
    </xf>
    <xf numFmtId="10" fontId="22" fillId="4" borderId="10" xfId="0" applyNumberFormat="1" applyFont="1" applyFill="1" applyBorder="1" applyAlignment="1">
      <alignment horizontal="center" vertical="center"/>
    </xf>
    <xf numFmtId="44" fontId="22" fillId="3" borderId="10" xfId="0" applyNumberFormat="1" applyFont="1" applyFill="1" applyBorder="1" applyAlignment="1">
      <alignment horizontal="center" vertical="center"/>
    </xf>
    <xf numFmtId="9" fontId="22" fillId="4" borderId="10" xfId="0" applyNumberFormat="1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44" fontId="22" fillId="4" borderId="11" xfId="0" applyNumberFormat="1" applyFont="1" applyFill="1" applyBorder="1" applyAlignment="1">
      <alignment horizontal="center" vertical="center"/>
    </xf>
    <xf numFmtId="10" fontId="22" fillId="4" borderId="11" xfId="0" applyNumberFormat="1" applyFont="1" applyFill="1" applyBorder="1" applyAlignment="1">
      <alignment horizontal="center" vertical="center"/>
    </xf>
    <xf numFmtId="44" fontId="22" fillId="3" borderId="11" xfId="0" applyNumberFormat="1" applyFont="1" applyFill="1" applyBorder="1" applyAlignment="1">
      <alignment horizontal="center" vertical="center"/>
    </xf>
    <xf numFmtId="9" fontId="22" fillId="4" borderId="11" xfId="0" applyNumberFormat="1" applyFont="1" applyFill="1" applyBorder="1" applyAlignment="1">
      <alignment horizontal="center" vertical="center"/>
    </xf>
    <xf numFmtId="10" fontId="22" fillId="4" borderId="10" xfId="0" applyNumberFormat="1" applyFont="1" applyFill="1" applyBorder="1" applyAlignment="1">
      <alignment horizontal="center" vertical="center" wrapText="1"/>
    </xf>
    <xf numFmtId="9" fontId="22" fillId="4" borderId="10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44" fontId="23" fillId="4" borderId="1" xfId="2" applyNumberFormat="1" applyFont="1" applyFill="1" applyBorder="1" applyAlignment="1">
      <alignment horizontal="right" vertical="center"/>
    </xf>
    <xf numFmtId="9" fontId="23" fillId="4" borderId="1" xfId="0" applyNumberFormat="1" applyFont="1" applyFill="1" applyBorder="1" applyAlignment="1">
      <alignment horizontal="center" vertical="center"/>
    </xf>
    <xf numFmtId="167" fontId="23" fillId="4" borderId="1" xfId="2" applyFont="1" applyFill="1" applyBorder="1" applyAlignment="1">
      <alignment horizontal="right" vertical="center"/>
    </xf>
    <xf numFmtId="10" fontId="22" fillId="4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44" fontId="23" fillId="3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4" fontId="23" fillId="3" borderId="10" xfId="0" applyNumberFormat="1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0" fontId="23" fillId="3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/>
    </xf>
    <xf numFmtId="0" fontId="22" fillId="4" borderId="11" xfId="0" applyFont="1" applyFill="1" applyBorder="1" applyAlignment="1">
      <alignment horizontal="center" vertical="center" wrapText="1"/>
    </xf>
    <xf numFmtId="44" fontId="22" fillId="3" borderId="11" xfId="0" applyNumberFormat="1" applyFont="1" applyFill="1" applyBorder="1" applyAlignment="1">
      <alignment horizontal="center" vertical="center"/>
    </xf>
    <xf numFmtId="9" fontId="3" fillId="0" borderId="11" xfId="0" applyNumberFormat="1" applyFont="1" applyBorder="1" applyAlignment="1">
      <alignment horizontal="center" vertical="center" wrapText="1"/>
    </xf>
    <xf numFmtId="44" fontId="22" fillId="3" borderId="11" xfId="0" applyNumberFormat="1" applyFont="1" applyFill="1" applyBorder="1" applyAlignment="1">
      <alignment horizontal="center" vertical="center" wrapText="1"/>
    </xf>
    <xf numFmtId="9" fontId="22" fillId="4" borderId="1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/>
  </cellXfs>
  <cellStyles count="3">
    <cellStyle name="Normal" xfId="0" builtinId="0"/>
    <cellStyle name="Porcentagem" xfId="1" builtinId="5"/>
    <cellStyle name="Separador de milhares 2" xfId="2" xr:uid="{F5FF2BF3-8301-45F2-B603-410375235042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</xdr:row>
      <xdr:rowOff>63500</xdr:rowOff>
    </xdr:from>
    <xdr:to>
      <xdr:col>1</xdr:col>
      <xdr:colOff>452438</xdr:colOff>
      <xdr:row>5</xdr:row>
      <xdr:rowOff>182563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C790318-EDCD-46B4-8C93-EA3991B7E8B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3161"/>
        <a:stretch/>
      </xdr:blipFill>
      <xdr:spPr bwMode="auto">
        <a:xfrm>
          <a:off x="142875" y="444500"/>
          <a:ext cx="849313" cy="690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257176</xdr:colOff>
      <xdr:row>0</xdr:row>
      <xdr:rowOff>154813</xdr:rowOff>
    </xdr:from>
    <xdr:ext cx="1409699" cy="981436"/>
    <xdr:pic>
      <xdr:nvPicPr>
        <xdr:cNvPr id="2" name="Imagem 1">
          <a:extLst>
            <a:ext uri="{FF2B5EF4-FFF2-40B4-BE49-F238E27FC236}">
              <a16:creationId xmlns:a16="http://schemas.microsoft.com/office/drawing/2014/main" id="{ABD19B6B-88A1-4307-A193-641B0FB9C5E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257176" y="154813"/>
          <a:ext cx="1409699" cy="9814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</xdr:row>
      <xdr:rowOff>9527</xdr:rowOff>
    </xdr:from>
    <xdr:to>
      <xdr:col>0</xdr:col>
      <xdr:colOff>945479</xdr:colOff>
      <xdr:row>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F6B309D-4BE3-44E9-9EB8-AE11E28C4B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104776" y="400052"/>
          <a:ext cx="840703" cy="714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8"/>
  <sheetViews>
    <sheetView topLeftCell="A84" zoomScale="120" zoomScaleNormal="120" workbookViewId="0">
      <selection activeCell="A88" sqref="A88:F88"/>
    </sheetView>
  </sheetViews>
  <sheetFormatPr defaultRowHeight="15" x14ac:dyDescent="0.25"/>
  <cols>
    <col min="1" max="1" width="8.140625" customWidth="1"/>
    <col min="4" max="4" width="61.28515625" customWidth="1"/>
    <col min="7" max="7" width="9.140625" style="48"/>
    <col min="8" max="8" width="17.85546875" customWidth="1"/>
  </cols>
  <sheetData>
    <row r="1" spans="1:8" x14ac:dyDescent="0.25">
      <c r="A1" s="137" t="s">
        <v>11</v>
      </c>
      <c r="B1" s="138"/>
      <c r="C1" s="138"/>
      <c r="D1" s="138"/>
      <c r="E1" s="138"/>
      <c r="F1" s="138"/>
      <c r="G1" s="138"/>
      <c r="H1" s="4"/>
    </row>
    <row r="2" spans="1:8" x14ac:dyDescent="0.25">
      <c r="A2" s="5"/>
      <c r="B2" s="6"/>
      <c r="C2" s="6"/>
      <c r="D2" s="7" t="s">
        <v>12</v>
      </c>
      <c r="E2" s="6"/>
      <c r="F2" s="6"/>
      <c r="G2" s="42"/>
      <c r="H2" s="8"/>
    </row>
    <row r="3" spans="1:8" x14ac:dyDescent="0.25">
      <c r="A3" s="139"/>
      <c r="B3" s="139"/>
      <c r="C3" s="141" t="s">
        <v>78</v>
      </c>
      <c r="D3" s="142"/>
      <c r="E3" s="142"/>
      <c r="F3" s="142"/>
      <c r="G3" s="142"/>
      <c r="H3" s="143"/>
    </row>
    <row r="4" spans="1:8" x14ac:dyDescent="0.25">
      <c r="A4" s="139"/>
      <c r="B4" s="139"/>
      <c r="C4" s="141" t="s">
        <v>79</v>
      </c>
      <c r="D4" s="142"/>
      <c r="E4" s="142"/>
      <c r="F4" s="142"/>
      <c r="G4" s="142"/>
      <c r="H4" s="143"/>
    </row>
    <row r="5" spans="1:8" x14ac:dyDescent="0.25">
      <c r="A5" s="139"/>
      <c r="B5" s="139"/>
      <c r="C5" s="144" t="s">
        <v>0</v>
      </c>
      <c r="D5" s="145"/>
      <c r="E5" s="145"/>
      <c r="F5" s="145"/>
      <c r="G5" s="145"/>
      <c r="H5" s="146"/>
    </row>
    <row r="6" spans="1:8" x14ac:dyDescent="0.25">
      <c r="A6" s="139"/>
      <c r="B6" s="139"/>
      <c r="C6" s="3" t="s">
        <v>80</v>
      </c>
      <c r="D6" s="3"/>
      <c r="E6" s="3"/>
      <c r="F6" s="3"/>
      <c r="G6" s="140" t="s">
        <v>13</v>
      </c>
      <c r="H6" s="140"/>
    </row>
    <row r="7" spans="1:8" ht="20.25" customHeight="1" x14ac:dyDescent="0.25">
      <c r="A7" s="9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9" t="s">
        <v>6</v>
      </c>
      <c r="G7" s="10" t="s">
        <v>7</v>
      </c>
      <c r="H7" s="9" t="s">
        <v>8</v>
      </c>
    </row>
    <row r="8" spans="1:8" x14ac:dyDescent="0.25">
      <c r="A8" s="62"/>
      <c r="B8" s="62"/>
      <c r="C8" s="63" t="s">
        <v>9</v>
      </c>
      <c r="D8" s="63" t="s">
        <v>18</v>
      </c>
      <c r="E8" s="62"/>
      <c r="F8" s="62"/>
      <c r="G8" s="62"/>
      <c r="H8" s="32">
        <f>SUM(H9:H22)</f>
        <v>16132.440000000002</v>
      </c>
    </row>
    <row r="9" spans="1:8" x14ac:dyDescent="0.25">
      <c r="A9" s="11" t="s">
        <v>81</v>
      </c>
      <c r="B9" s="13" t="s">
        <v>83</v>
      </c>
      <c r="C9" s="11" t="s">
        <v>46</v>
      </c>
      <c r="D9" s="14" t="s">
        <v>82</v>
      </c>
      <c r="E9" s="11" t="s">
        <v>10</v>
      </c>
      <c r="F9" s="15">
        <v>6</v>
      </c>
      <c r="G9" s="47">
        <v>344</v>
      </c>
      <c r="H9" s="16">
        <f t="shared" ref="H9:H20" si="0">G9*F9</f>
        <v>2064</v>
      </c>
    </row>
    <row r="10" spans="1:8" s="53" customFormat="1" ht="24" x14ac:dyDescent="0.2">
      <c r="A10" s="40" t="s">
        <v>81</v>
      </c>
      <c r="B10" s="59">
        <v>97622</v>
      </c>
      <c r="C10" s="40" t="s">
        <v>58</v>
      </c>
      <c r="D10" s="34" t="s">
        <v>84</v>
      </c>
      <c r="E10" s="40" t="s">
        <v>64</v>
      </c>
      <c r="F10" s="15">
        <v>20</v>
      </c>
      <c r="G10" s="47">
        <v>50.89</v>
      </c>
      <c r="H10" s="16">
        <f t="shared" si="0"/>
        <v>1017.8</v>
      </c>
    </row>
    <row r="11" spans="1:8" x14ac:dyDescent="0.25">
      <c r="A11" s="17" t="s">
        <v>81</v>
      </c>
      <c r="B11" s="60">
        <v>97644</v>
      </c>
      <c r="C11" s="17" t="s">
        <v>59</v>
      </c>
      <c r="D11" s="19" t="s">
        <v>85</v>
      </c>
      <c r="E11" s="17" t="s">
        <v>10</v>
      </c>
      <c r="F11" s="15">
        <v>20</v>
      </c>
      <c r="G11" s="47">
        <v>8.2100000000000009</v>
      </c>
      <c r="H11" s="16">
        <f t="shared" si="0"/>
        <v>164.20000000000002</v>
      </c>
    </row>
    <row r="12" spans="1:8" ht="24.75" x14ac:dyDescent="0.25">
      <c r="A12" s="17" t="s">
        <v>81</v>
      </c>
      <c r="B12" s="60">
        <v>97647</v>
      </c>
      <c r="C12" s="17" t="s">
        <v>60</v>
      </c>
      <c r="D12" s="58" t="s">
        <v>86</v>
      </c>
      <c r="E12" s="17" t="s">
        <v>10</v>
      </c>
      <c r="F12" s="15">
        <v>100</v>
      </c>
      <c r="G12" s="47">
        <v>2.89</v>
      </c>
      <c r="H12" s="16">
        <f t="shared" si="0"/>
        <v>289</v>
      </c>
    </row>
    <row r="13" spans="1:8" ht="15" customHeight="1" x14ac:dyDescent="0.25">
      <c r="A13" s="17" t="s">
        <v>81</v>
      </c>
      <c r="B13" s="60">
        <v>97645</v>
      </c>
      <c r="C13" s="17" t="s">
        <v>61</v>
      </c>
      <c r="D13" s="58" t="s">
        <v>87</v>
      </c>
      <c r="E13" s="17" t="s">
        <v>10</v>
      </c>
      <c r="F13" s="15">
        <v>20</v>
      </c>
      <c r="G13" s="47">
        <v>23.55</v>
      </c>
      <c r="H13" s="16">
        <f t="shared" si="0"/>
        <v>471</v>
      </c>
    </row>
    <row r="14" spans="1:8" s="53" customFormat="1" ht="26.25" customHeight="1" x14ac:dyDescent="0.2">
      <c r="A14" s="40" t="s">
        <v>81</v>
      </c>
      <c r="B14" s="59">
        <v>97660</v>
      </c>
      <c r="C14" s="40" t="s">
        <v>62</v>
      </c>
      <c r="D14" s="34" t="s">
        <v>88</v>
      </c>
      <c r="E14" s="17" t="s">
        <v>5</v>
      </c>
      <c r="F14" s="15">
        <v>100</v>
      </c>
      <c r="G14" s="47">
        <v>0.6</v>
      </c>
      <c r="H14" s="16">
        <f t="shared" si="0"/>
        <v>60</v>
      </c>
    </row>
    <row r="15" spans="1:8" s="53" customFormat="1" ht="24" x14ac:dyDescent="0.2">
      <c r="A15" s="40" t="s">
        <v>81</v>
      </c>
      <c r="B15" s="59">
        <v>97661</v>
      </c>
      <c r="C15" s="40" t="s">
        <v>90</v>
      </c>
      <c r="D15" s="34" t="s">
        <v>89</v>
      </c>
      <c r="E15" s="17" t="s">
        <v>14</v>
      </c>
      <c r="F15" s="15">
        <v>2000</v>
      </c>
      <c r="G15" s="47">
        <v>0.6</v>
      </c>
      <c r="H15" s="16">
        <f t="shared" si="0"/>
        <v>1200</v>
      </c>
    </row>
    <row r="16" spans="1:8" s="53" customFormat="1" ht="24" x14ac:dyDescent="0.2">
      <c r="A16" s="40" t="s">
        <v>81</v>
      </c>
      <c r="B16" s="59">
        <v>97662</v>
      </c>
      <c r="C16" s="40" t="s">
        <v>92</v>
      </c>
      <c r="D16" s="34" t="s">
        <v>91</v>
      </c>
      <c r="E16" s="17" t="s">
        <v>14</v>
      </c>
      <c r="F16" s="15">
        <v>1000</v>
      </c>
      <c r="G16" s="47">
        <v>0.44</v>
      </c>
      <c r="H16" s="16">
        <f t="shared" si="0"/>
        <v>440</v>
      </c>
    </row>
    <row r="17" spans="1:8" s="53" customFormat="1" ht="26.25" customHeight="1" x14ac:dyDescent="0.2">
      <c r="A17" s="40" t="s">
        <v>81</v>
      </c>
      <c r="B17" s="59">
        <v>97665</v>
      </c>
      <c r="C17" s="40" t="s">
        <v>93</v>
      </c>
      <c r="D17" s="34" t="s">
        <v>94</v>
      </c>
      <c r="E17" s="17" t="s">
        <v>5</v>
      </c>
      <c r="F17" s="15">
        <v>100</v>
      </c>
      <c r="G17" s="47">
        <v>1.1599999999999999</v>
      </c>
      <c r="H17" s="16">
        <f t="shared" si="0"/>
        <v>115.99999999999999</v>
      </c>
    </row>
    <row r="18" spans="1:8" s="53" customFormat="1" ht="22.5" customHeight="1" x14ac:dyDescent="0.2">
      <c r="A18" s="40" t="s">
        <v>81</v>
      </c>
      <c r="B18" s="59">
        <v>97666</v>
      </c>
      <c r="C18" s="40" t="s">
        <v>95</v>
      </c>
      <c r="D18" s="34" t="s">
        <v>110</v>
      </c>
      <c r="E18" s="17" t="s">
        <v>5</v>
      </c>
      <c r="F18" s="15">
        <v>20</v>
      </c>
      <c r="G18" s="47">
        <v>8.08</v>
      </c>
      <c r="H18" s="16">
        <f t="shared" si="0"/>
        <v>161.6</v>
      </c>
    </row>
    <row r="19" spans="1:8" s="53" customFormat="1" ht="22.5" customHeight="1" x14ac:dyDescent="0.2">
      <c r="A19" s="40" t="s">
        <v>81</v>
      </c>
      <c r="B19" s="59">
        <v>97634</v>
      </c>
      <c r="C19" s="40" t="s">
        <v>97</v>
      </c>
      <c r="D19" s="34" t="s">
        <v>96</v>
      </c>
      <c r="E19" s="17" t="s">
        <v>10</v>
      </c>
      <c r="F19" s="15">
        <v>410</v>
      </c>
      <c r="G19" s="47">
        <v>14.08</v>
      </c>
      <c r="H19" s="16">
        <f t="shared" si="0"/>
        <v>5772.8</v>
      </c>
    </row>
    <row r="20" spans="1:8" s="53" customFormat="1" ht="22.5" customHeight="1" x14ac:dyDescent="0.2">
      <c r="A20" s="40" t="s">
        <v>81</v>
      </c>
      <c r="B20" s="59">
        <v>97663</v>
      </c>
      <c r="C20" s="40" t="s">
        <v>99</v>
      </c>
      <c r="D20" s="34" t="s">
        <v>98</v>
      </c>
      <c r="E20" s="17" t="s">
        <v>5</v>
      </c>
      <c r="F20" s="15">
        <v>6</v>
      </c>
      <c r="G20" s="47">
        <v>11.09</v>
      </c>
      <c r="H20" s="16">
        <f t="shared" si="0"/>
        <v>66.539999999999992</v>
      </c>
    </row>
    <row r="21" spans="1:8" s="53" customFormat="1" ht="18.75" customHeight="1" x14ac:dyDescent="0.25">
      <c r="A21" s="40" t="s">
        <v>81</v>
      </c>
      <c r="B21" s="59">
        <v>72897</v>
      </c>
      <c r="C21" s="40" t="s">
        <v>137</v>
      </c>
      <c r="D21" s="34" t="s">
        <v>138</v>
      </c>
      <c r="E21" s="40" t="s">
        <v>139</v>
      </c>
      <c r="F21" s="38">
        <v>50</v>
      </c>
      <c r="G21" s="97">
        <v>24.31</v>
      </c>
      <c r="H21" s="39">
        <f t="shared" ref="H21" si="1">G21*F21</f>
        <v>1215.5</v>
      </c>
    </row>
    <row r="22" spans="1:8" s="53" customFormat="1" ht="24.75" customHeight="1" x14ac:dyDescent="0.25">
      <c r="A22" s="40" t="s">
        <v>81</v>
      </c>
      <c r="B22" s="59">
        <v>90446</v>
      </c>
      <c r="C22" s="40" t="s">
        <v>168</v>
      </c>
      <c r="D22" s="34" t="s">
        <v>169</v>
      </c>
      <c r="E22" s="40" t="s">
        <v>146</v>
      </c>
      <c r="F22" s="38">
        <v>100</v>
      </c>
      <c r="G22" s="97">
        <v>30.94</v>
      </c>
      <c r="H22" s="39">
        <f t="shared" ref="H22" si="2">G22*F22</f>
        <v>3094</v>
      </c>
    </row>
    <row r="23" spans="1:8" ht="17.25" customHeight="1" x14ac:dyDescent="0.25">
      <c r="A23" s="64"/>
      <c r="B23" s="65"/>
      <c r="C23" s="66" t="s">
        <v>19</v>
      </c>
      <c r="D23" s="66" t="s">
        <v>104</v>
      </c>
      <c r="E23" s="64"/>
      <c r="F23" s="67"/>
      <c r="G23" s="67"/>
      <c r="H23" s="68">
        <f>SUM(H24:H27)</f>
        <v>13412.2</v>
      </c>
    </row>
    <row r="24" spans="1:8" s="53" customFormat="1" ht="20.25" customHeight="1" x14ac:dyDescent="0.2">
      <c r="A24" s="23" t="s">
        <v>81</v>
      </c>
      <c r="B24" s="70">
        <v>87468</v>
      </c>
      <c r="C24" s="23" t="s">
        <v>20</v>
      </c>
      <c r="D24" s="69" t="s">
        <v>100</v>
      </c>
      <c r="E24" s="17" t="s">
        <v>10</v>
      </c>
      <c r="F24" s="15">
        <v>20</v>
      </c>
      <c r="G24" s="47">
        <v>65.7</v>
      </c>
      <c r="H24" s="16">
        <f>G24*F24</f>
        <v>1314</v>
      </c>
    </row>
    <row r="25" spans="1:8" x14ac:dyDescent="0.25">
      <c r="A25" s="17" t="s">
        <v>101</v>
      </c>
      <c r="B25" s="60">
        <v>87899</v>
      </c>
      <c r="C25" s="17" t="s">
        <v>21</v>
      </c>
      <c r="D25" s="19" t="s">
        <v>102</v>
      </c>
      <c r="E25" s="17" t="s">
        <v>10</v>
      </c>
      <c r="F25" s="20">
        <v>40</v>
      </c>
      <c r="G25" s="45">
        <v>6.91</v>
      </c>
      <c r="H25" s="21">
        <f t="shared" ref="H25:H27" si="3">G25*F25</f>
        <v>276.39999999999998</v>
      </c>
    </row>
    <row r="26" spans="1:8" x14ac:dyDescent="0.25">
      <c r="A26" s="17" t="s">
        <v>101</v>
      </c>
      <c r="B26" s="60">
        <v>87546</v>
      </c>
      <c r="C26" s="40" t="s">
        <v>43</v>
      </c>
      <c r="D26" s="19" t="s">
        <v>103</v>
      </c>
      <c r="E26" s="17" t="s">
        <v>10</v>
      </c>
      <c r="F26" s="20">
        <v>40</v>
      </c>
      <c r="G26" s="45">
        <v>24.04</v>
      </c>
      <c r="H26" s="21">
        <f t="shared" si="3"/>
        <v>961.59999999999991</v>
      </c>
    </row>
    <row r="27" spans="1:8" s="72" customFormat="1" ht="38.25" customHeight="1" x14ac:dyDescent="0.25">
      <c r="A27" s="23" t="s">
        <v>81</v>
      </c>
      <c r="B27" s="71">
        <v>93392</v>
      </c>
      <c r="C27" s="23" t="s">
        <v>63</v>
      </c>
      <c r="D27" s="29" t="s">
        <v>109</v>
      </c>
      <c r="E27" s="24" t="s">
        <v>10</v>
      </c>
      <c r="F27" s="25">
        <v>260</v>
      </c>
      <c r="G27" s="49">
        <v>41.77</v>
      </c>
      <c r="H27" s="30">
        <f t="shared" si="3"/>
        <v>10860.2</v>
      </c>
    </row>
    <row r="28" spans="1:8" x14ac:dyDescent="0.25">
      <c r="A28" s="64"/>
      <c r="B28" s="65"/>
      <c r="C28" s="66" t="s">
        <v>22</v>
      </c>
      <c r="D28" s="66" t="s">
        <v>23</v>
      </c>
      <c r="E28" s="64"/>
      <c r="F28" s="67"/>
      <c r="G28" s="67"/>
      <c r="H28" s="68">
        <f>H29</f>
        <v>3978</v>
      </c>
    </row>
    <row r="29" spans="1:8" ht="37.5" customHeight="1" x14ac:dyDescent="0.25">
      <c r="A29" s="40" t="s">
        <v>81</v>
      </c>
      <c r="B29" s="59">
        <v>96358</v>
      </c>
      <c r="C29" s="40" t="s">
        <v>235</v>
      </c>
      <c r="D29" s="34" t="s">
        <v>105</v>
      </c>
      <c r="E29" s="33" t="s">
        <v>10</v>
      </c>
      <c r="F29" s="35">
        <v>50</v>
      </c>
      <c r="G29" s="46">
        <v>79.56</v>
      </c>
      <c r="H29" s="41">
        <f>G29*F29</f>
        <v>3978</v>
      </c>
    </row>
    <row r="30" spans="1:8" x14ac:dyDescent="0.25">
      <c r="A30" s="73"/>
      <c r="B30" s="74"/>
      <c r="C30" s="75" t="s">
        <v>24</v>
      </c>
      <c r="D30" s="79" t="s">
        <v>164</v>
      </c>
      <c r="E30" s="73"/>
      <c r="F30" s="76"/>
      <c r="G30" s="76"/>
      <c r="H30" s="77">
        <f>SUM(H31:H35)</f>
        <v>10988.27</v>
      </c>
    </row>
    <row r="31" spans="1:8" s="18" customFormat="1" ht="21" customHeight="1" x14ac:dyDescent="0.2">
      <c r="A31" s="80" t="s">
        <v>101</v>
      </c>
      <c r="B31" s="80">
        <v>87620</v>
      </c>
      <c r="C31" s="80" t="s">
        <v>25</v>
      </c>
      <c r="D31" s="81" t="s">
        <v>106</v>
      </c>
      <c r="E31" s="82" t="s">
        <v>10</v>
      </c>
      <c r="F31" s="78">
        <v>50</v>
      </c>
      <c r="G31" s="57">
        <v>26.15</v>
      </c>
      <c r="H31" s="83">
        <f t="shared" ref="H31:H33" si="4">G31*F31</f>
        <v>1307.5</v>
      </c>
    </row>
    <row r="32" spans="1:8" s="53" customFormat="1" ht="26.25" customHeight="1" x14ac:dyDescent="0.25">
      <c r="A32" s="40" t="s">
        <v>101</v>
      </c>
      <c r="B32" s="40">
        <v>87250</v>
      </c>
      <c r="C32" s="40" t="s">
        <v>236</v>
      </c>
      <c r="D32" s="34" t="s">
        <v>107</v>
      </c>
      <c r="E32" s="40" t="s">
        <v>10</v>
      </c>
      <c r="F32" s="38">
        <v>150</v>
      </c>
      <c r="G32" s="54">
        <v>42.09</v>
      </c>
      <c r="H32" s="52">
        <f t="shared" si="4"/>
        <v>6313.5000000000009</v>
      </c>
    </row>
    <row r="33" spans="1:8" ht="29.25" customHeight="1" x14ac:dyDescent="0.25">
      <c r="A33" s="40" t="s">
        <v>101</v>
      </c>
      <c r="B33" s="59">
        <v>88649</v>
      </c>
      <c r="C33" s="23" t="s">
        <v>237</v>
      </c>
      <c r="D33" s="34" t="s">
        <v>108</v>
      </c>
      <c r="E33" s="40" t="s">
        <v>14</v>
      </c>
      <c r="F33" s="51">
        <v>93</v>
      </c>
      <c r="G33" s="61">
        <v>6.09</v>
      </c>
      <c r="H33" s="52">
        <f t="shared" si="4"/>
        <v>566.37</v>
      </c>
    </row>
    <row r="34" spans="1:8" s="18" customFormat="1" ht="20.25" customHeight="1" x14ac:dyDescent="0.2">
      <c r="A34" s="40" t="s">
        <v>101</v>
      </c>
      <c r="B34" s="59">
        <v>98695</v>
      </c>
      <c r="C34" s="23" t="s">
        <v>238</v>
      </c>
      <c r="D34" s="34" t="s">
        <v>111</v>
      </c>
      <c r="E34" s="33" t="s">
        <v>14</v>
      </c>
      <c r="F34" s="35">
        <v>20</v>
      </c>
      <c r="G34" s="55">
        <v>74.67</v>
      </c>
      <c r="H34" s="41">
        <f>G34*F34</f>
        <v>1493.4</v>
      </c>
    </row>
    <row r="35" spans="1:8" s="18" customFormat="1" ht="38.25" customHeight="1" x14ac:dyDescent="0.2">
      <c r="A35" s="40" t="s">
        <v>101</v>
      </c>
      <c r="B35" s="59">
        <v>87620</v>
      </c>
      <c r="C35" s="23" t="s">
        <v>239</v>
      </c>
      <c r="D35" s="34" t="s">
        <v>171</v>
      </c>
      <c r="E35" s="33" t="s">
        <v>172</v>
      </c>
      <c r="F35" s="35">
        <v>50</v>
      </c>
      <c r="G35" s="55">
        <v>26.15</v>
      </c>
      <c r="H35" s="41">
        <f>G35*F35</f>
        <v>1307.5</v>
      </c>
    </row>
    <row r="36" spans="1:8" ht="15" customHeight="1" x14ac:dyDescent="0.25">
      <c r="A36" s="90"/>
      <c r="B36" s="91"/>
      <c r="C36" s="9" t="s">
        <v>26</v>
      </c>
      <c r="D36" s="10" t="s">
        <v>112</v>
      </c>
      <c r="E36" s="92"/>
      <c r="F36" s="93"/>
      <c r="G36" s="92"/>
      <c r="H36" s="94">
        <f>SUM(H37:H43)</f>
        <v>15278.72</v>
      </c>
    </row>
    <row r="37" spans="1:8" s="53" customFormat="1" ht="18" customHeight="1" x14ac:dyDescent="0.25">
      <c r="A37" s="23" t="s">
        <v>101</v>
      </c>
      <c r="B37" s="23">
        <v>94559</v>
      </c>
      <c r="C37" s="23" t="s">
        <v>27</v>
      </c>
      <c r="D37" s="28" t="s">
        <v>113</v>
      </c>
      <c r="E37" s="23" t="s">
        <v>10</v>
      </c>
      <c r="F37" s="38">
        <v>6</v>
      </c>
      <c r="G37" s="97">
        <v>566.97</v>
      </c>
      <c r="H37" s="95">
        <f t="shared" ref="H37:H43" si="5">G37*F37</f>
        <v>3401.82</v>
      </c>
    </row>
    <row r="38" spans="1:8" s="53" customFormat="1" ht="18" customHeight="1" x14ac:dyDescent="0.25">
      <c r="A38" s="23" t="s">
        <v>101</v>
      </c>
      <c r="B38" s="23">
        <v>94560</v>
      </c>
      <c r="C38" s="23" t="s">
        <v>28</v>
      </c>
      <c r="D38" s="28" t="s">
        <v>114</v>
      </c>
      <c r="E38" s="23" t="s">
        <v>10</v>
      </c>
      <c r="F38" s="38">
        <v>10</v>
      </c>
      <c r="G38" s="50">
        <v>492.39</v>
      </c>
      <c r="H38" s="95">
        <f t="shared" si="5"/>
        <v>4923.8999999999996</v>
      </c>
    </row>
    <row r="39" spans="1:8" ht="24" customHeight="1" x14ac:dyDescent="0.25">
      <c r="A39" s="24" t="s">
        <v>101</v>
      </c>
      <c r="B39" s="24">
        <v>91333</v>
      </c>
      <c r="C39" s="24" t="s">
        <v>29</v>
      </c>
      <c r="D39" s="85" t="s">
        <v>122</v>
      </c>
      <c r="E39" s="24" t="s">
        <v>115</v>
      </c>
      <c r="F39" s="25">
        <v>3</v>
      </c>
      <c r="G39" s="49">
        <v>683.05</v>
      </c>
      <c r="H39" s="30">
        <f t="shared" si="5"/>
        <v>2049.1499999999996</v>
      </c>
    </row>
    <row r="40" spans="1:8" ht="27.75" customHeight="1" x14ac:dyDescent="0.25">
      <c r="A40" s="96" t="s">
        <v>101</v>
      </c>
      <c r="B40" s="98">
        <v>90823</v>
      </c>
      <c r="C40" s="96" t="s">
        <v>30</v>
      </c>
      <c r="D40" s="99" t="s">
        <v>121</v>
      </c>
      <c r="E40" s="96" t="s">
        <v>115</v>
      </c>
      <c r="F40" s="89">
        <v>6</v>
      </c>
      <c r="G40" s="97">
        <v>366.03</v>
      </c>
      <c r="H40" s="88">
        <f t="shared" ref="H40" si="6">G40*F40</f>
        <v>2196.1799999999998</v>
      </c>
    </row>
    <row r="41" spans="1:8" ht="27.75" customHeight="1" x14ac:dyDescent="0.25">
      <c r="A41" s="87" t="s">
        <v>101</v>
      </c>
      <c r="B41" s="98">
        <v>90823</v>
      </c>
      <c r="C41" s="96" t="s">
        <v>170</v>
      </c>
      <c r="D41" s="99" t="s">
        <v>116</v>
      </c>
      <c r="E41" s="96" t="s">
        <v>115</v>
      </c>
      <c r="F41" s="89">
        <v>1</v>
      </c>
      <c r="G41" s="97">
        <v>382.67</v>
      </c>
      <c r="H41" s="88">
        <f t="shared" si="5"/>
        <v>382.67</v>
      </c>
    </row>
    <row r="42" spans="1:8" ht="18" customHeight="1" x14ac:dyDescent="0.25">
      <c r="A42" s="23" t="s">
        <v>101</v>
      </c>
      <c r="B42" s="23" t="s">
        <v>117</v>
      </c>
      <c r="C42" s="23" t="s">
        <v>240</v>
      </c>
      <c r="D42" s="29" t="s">
        <v>118</v>
      </c>
      <c r="E42" s="24" t="s">
        <v>10</v>
      </c>
      <c r="F42" s="25">
        <v>50</v>
      </c>
      <c r="G42" s="43">
        <v>18.32</v>
      </c>
      <c r="H42" s="30">
        <f t="shared" si="5"/>
        <v>916</v>
      </c>
    </row>
    <row r="43" spans="1:8" ht="19.5" customHeight="1" x14ac:dyDescent="0.25">
      <c r="A43" s="23" t="s">
        <v>101</v>
      </c>
      <c r="B43" s="23" t="s">
        <v>119</v>
      </c>
      <c r="C43" s="23" t="s">
        <v>241</v>
      </c>
      <c r="D43" s="29" t="s">
        <v>120</v>
      </c>
      <c r="E43" s="24" t="s">
        <v>10</v>
      </c>
      <c r="F43" s="25">
        <v>50</v>
      </c>
      <c r="G43" s="43">
        <v>28.18</v>
      </c>
      <c r="H43" s="30">
        <f t="shared" si="5"/>
        <v>1409</v>
      </c>
    </row>
    <row r="44" spans="1:8" ht="16.5" customHeight="1" x14ac:dyDescent="0.25">
      <c r="A44" s="100"/>
      <c r="B44" s="100"/>
      <c r="C44" s="101" t="s">
        <v>31</v>
      </c>
      <c r="D44" s="101" t="s">
        <v>55</v>
      </c>
      <c r="E44" s="100"/>
      <c r="F44" s="102"/>
      <c r="G44" s="103"/>
      <c r="H44" s="104">
        <f>SUM(H45:H57)</f>
        <v>33175.980000000003</v>
      </c>
    </row>
    <row r="45" spans="1:8" s="53" customFormat="1" ht="27.75" customHeight="1" x14ac:dyDescent="0.25">
      <c r="A45" s="23" t="s">
        <v>101</v>
      </c>
      <c r="B45" s="23">
        <v>93043</v>
      </c>
      <c r="C45" s="23" t="s">
        <v>32</v>
      </c>
      <c r="D45" s="85" t="s">
        <v>133</v>
      </c>
      <c r="E45" s="23" t="s">
        <v>5</v>
      </c>
      <c r="F45" s="38">
        <v>50</v>
      </c>
      <c r="G45" s="97">
        <v>30.38</v>
      </c>
      <c r="H45" s="39">
        <f t="shared" ref="H45:H54" si="7">G45*F45</f>
        <v>1519</v>
      </c>
    </row>
    <row r="46" spans="1:8" ht="30.75" customHeight="1" x14ac:dyDescent="0.25">
      <c r="A46" s="40" t="s">
        <v>101</v>
      </c>
      <c r="B46" s="59">
        <v>97589</v>
      </c>
      <c r="C46" s="40" t="s">
        <v>33</v>
      </c>
      <c r="D46" s="34" t="s">
        <v>134</v>
      </c>
      <c r="E46" s="23" t="s">
        <v>5</v>
      </c>
      <c r="F46" s="38">
        <v>20</v>
      </c>
      <c r="G46" s="97">
        <v>30.77</v>
      </c>
      <c r="H46" s="39">
        <f t="shared" ref="H46" si="8">G46*F46</f>
        <v>615.4</v>
      </c>
    </row>
    <row r="47" spans="1:8" ht="18" customHeight="1" x14ac:dyDescent="0.25">
      <c r="A47" s="24" t="s">
        <v>101</v>
      </c>
      <c r="B47" s="24">
        <v>91926</v>
      </c>
      <c r="C47" s="24" t="s">
        <v>34</v>
      </c>
      <c r="D47" s="29" t="s">
        <v>123</v>
      </c>
      <c r="E47" s="24" t="s">
        <v>5</v>
      </c>
      <c r="F47" s="25">
        <v>3000</v>
      </c>
      <c r="G47" s="43">
        <v>2.67</v>
      </c>
      <c r="H47" s="37">
        <f t="shared" si="7"/>
        <v>8010</v>
      </c>
    </row>
    <row r="48" spans="1:8" ht="21.75" customHeight="1" x14ac:dyDescent="0.25">
      <c r="A48" s="24" t="s">
        <v>101</v>
      </c>
      <c r="B48" s="24">
        <v>91932</v>
      </c>
      <c r="C48" s="105" t="s">
        <v>35</v>
      </c>
      <c r="D48" s="29" t="s">
        <v>124</v>
      </c>
      <c r="E48" s="24" t="s">
        <v>5</v>
      </c>
      <c r="F48" s="25">
        <v>1000</v>
      </c>
      <c r="G48" s="43">
        <v>9.09</v>
      </c>
      <c r="H48" s="37">
        <f t="shared" si="7"/>
        <v>9090</v>
      </c>
    </row>
    <row r="49" spans="1:8" s="53" customFormat="1" ht="21.75" customHeight="1" x14ac:dyDescent="0.25">
      <c r="A49" s="106" t="s">
        <v>101</v>
      </c>
      <c r="B49" s="106" t="s">
        <v>125</v>
      </c>
      <c r="C49" s="23" t="s">
        <v>36</v>
      </c>
      <c r="D49" s="107" t="s">
        <v>126</v>
      </c>
      <c r="E49" s="106" t="s">
        <v>5</v>
      </c>
      <c r="F49" s="27">
        <v>50</v>
      </c>
      <c r="G49" s="108">
        <v>49.96</v>
      </c>
      <c r="H49" s="109">
        <f t="shared" si="7"/>
        <v>2498</v>
      </c>
    </row>
    <row r="50" spans="1:8" ht="21.75" customHeight="1" x14ac:dyDescent="0.25">
      <c r="A50" s="11" t="s">
        <v>101</v>
      </c>
      <c r="B50" s="11" t="s">
        <v>127</v>
      </c>
      <c r="C50" s="23" t="s">
        <v>37</v>
      </c>
      <c r="D50" s="28" t="s">
        <v>128</v>
      </c>
      <c r="E50" s="11" t="s">
        <v>5</v>
      </c>
      <c r="F50" s="15">
        <v>5</v>
      </c>
      <c r="G50" s="84">
        <v>99.07</v>
      </c>
      <c r="H50" s="16">
        <f t="shared" si="7"/>
        <v>495.34999999999997</v>
      </c>
    </row>
    <row r="51" spans="1:8" ht="21.75" customHeight="1" x14ac:dyDescent="0.25">
      <c r="A51" s="23" t="s">
        <v>101</v>
      </c>
      <c r="B51" s="23" t="s">
        <v>129</v>
      </c>
      <c r="C51" s="23" t="s">
        <v>38</v>
      </c>
      <c r="D51" s="29" t="s">
        <v>130</v>
      </c>
      <c r="E51" s="24" t="s">
        <v>5</v>
      </c>
      <c r="F51" s="25">
        <v>3</v>
      </c>
      <c r="G51" s="56">
        <v>454.46</v>
      </c>
      <c r="H51" s="30">
        <f t="shared" si="7"/>
        <v>1363.3799999999999</v>
      </c>
    </row>
    <row r="52" spans="1:8" ht="21.75" customHeight="1" x14ac:dyDescent="0.25">
      <c r="A52" s="23" t="s">
        <v>101</v>
      </c>
      <c r="B52" s="23">
        <v>92022</v>
      </c>
      <c r="C52" s="23" t="s">
        <v>242</v>
      </c>
      <c r="D52" s="29" t="s">
        <v>131</v>
      </c>
      <c r="E52" s="24" t="s">
        <v>5</v>
      </c>
      <c r="F52" s="25">
        <v>50</v>
      </c>
      <c r="G52" s="56">
        <v>32.36</v>
      </c>
      <c r="H52" s="30">
        <f t="shared" si="7"/>
        <v>1618</v>
      </c>
    </row>
    <row r="53" spans="1:8" ht="21.75" customHeight="1" x14ac:dyDescent="0.25">
      <c r="A53" s="96" t="s">
        <v>101</v>
      </c>
      <c r="B53" s="110">
        <v>92024</v>
      </c>
      <c r="C53" s="96" t="s">
        <v>243</v>
      </c>
      <c r="D53" s="111" t="s">
        <v>132</v>
      </c>
      <c r="E53" s="56" t="s">
        <v>5</v>
      </c>
      <c r="F53" s="86">
        <v>50</v>
      </c>
      <c r="G53" s="56">
        <v>49.44</v>
      </c>
      <c r="H53" s="112">
        <f t="shared" si="7"/>
        <v>2472</v>
      </c>
    </row>
    <row r="54" spans="1:8" ht="26.25" customHeight="1" x14ac:dyDescent="0.25">
      <c r="A54" s="96" t="s">
        <v>101</v>
      </c>
      <c r="B54" s="98">
        <v>92019</v>
      </c>
      <c r="C54" s="96" t="s">
        <v>244</v>
      </c>
      <c r="D54" s="113" t="s">
        <v>135</v>
      </c>
      <c r="E54" s="56" t="s">
        <v>5</v>
      </c>
      <c r="F54" s="86">
        <v>40</v>
      </c>
      <c r="G54" s="86">
        <v>68.23</v>
      </c>
      <c r="H54" s="112">
        <f t="shared" si="7"/>
        <v>2729.2000000000003</v>
      </c>
    </row>
    <row r="55" spans="1:8" ht="26.25" customHeight="1" x14ac:dyDescent="0.25">
      <c r="A55" s="96" t="s">
        <v>101</v>
      </c>
      <c r="B55" s="98">
        <v>92017</v>
      </c>
      <c r="C55" s="96" t="s">
        <v>245</v>
      </c>
      <c r="D55" s="113" t="s">
        <v>136</v>
      </c>
      <c r="E55" s="56" t="s">
        <v>5</v>
      </c>
      <c r="F55" s="86">
        <v>30</v>
      </c>
      <c r="G55" s="86">
        <v>55.43</v>
      </c>
      <c r="H55" s="112">
        <f t="shared" ref="H55" si="9">G55*F55</f>
        <v>1662.9</v>
      </c>
    </row>
    <row r="56" spans="1:8" ht="25.5" customHeight="1" x14ac:dyDescent="0.25">
      <c r="A56" s="96" t="s">
        <v>101</v>
      </c>
      <c r="B56" s="98">
        <v>91854</v>
      </c>
      <c r="C56" s="96" t="s">
        <v>246</v>
      </c>
      <c r="D56" s="113" t="s">
        <v>145</v>
      </c>
      <c r="E56" s="56" t="s">
        <v>146</v>
      </c>
      <c r="F56" s="86">
        <v>100</v>
      </c>
      <c r="G56" s="86">
        <v>7.66</v>
      </c>
      <c r="H56" s="112">
        <f t="shared" ref="H56:H57" si="10">G56*F56</f>
        <v>766</v>
      </c>
    </row>
    <row r="57" spans="1:8" ht="26.25" customHeight="1" x14ac:dyDescent="0.25">
      <c r="A57" s="40" t="s">
        <v>101</v>
      </c>
      <c r="B57" s="114">
        <v>9535</v>
      </c>
      <c r="C57" s="40" t="s">
        <v>247</v>
      </c>
      <c r="D57" s="34" t="s">
        <v>147</v>
      </c>
      <c r="E57" s="56" t="s">
        <v>5</v>
      </c>
      <c r="F57" s="86">
        <v>5</v>
      </c>
      <c r="G57" s="86">
        <v>67.349999999999994</v>
      </c>
      <c r="H57" s="112">
        <f t="shared" si="10"/>
        <v>336.75</v>
      </c>
    </row>
    <row r="58" spans="1:8" ht="14.25" customHeight="1" x14ac:dyDescent="0.25">
      <c r="A58" s="64"/>
      <c r="B58" s="64"/>
      <c r="C58" s="66" t="s">
        <v>39</v>
      </c>
      <c r="D58" s="66" t="s">
        <v>56</v>
      </c>
      <c r="E58" s="64"/>
      <c r="F58" s="119"/>
      <c r="G58" s="120"/>
      <c r="H58" s="68">
        <f>SUM(H59:H72)</f>
        <v>27590.240000000002</v>
      </c>
    </row>
    <row r="59" spans="1:8" ht="18" customHeight="1" x14ac:dyDescent="0.25">
      <c r="A59" s="11" t="s">
        <v>101</v>
      </c>
      <c r="B59" s="11">
        <v>86888</v>
      </c>
      <c r="C59" s="11" t="s">
        <v>40</v>
      </c>
      <c r="D59" s="26" t="s">
        <v>149</v>
      </c>
      <c r="E59" s="11" t="s">
        <v>5</v>
      </c>
      <c r="F59" s="15">
        <v>6</v>
      </c>
      <c r="G59" s="44">
        <v>360.14</v>
      </c>
      <c r="H59" s="16">
        <f t="shared" ref="H59:H65" si="11">G59*F59</f>
        <v>2160.84</v>
      </c>
    </row>
    <row r="60" spans="1:8" ht="19.5" customHeight="1" x14ac:dyDescent="0.25">
      <c r="A60" s="33" t="s">
        <v>101</v>
      </c>
      <c r="B60" s="33">
        <v>86903</v>
      </c>
      <c r="C60" s="33" t="s">
        <v>41</v>
      </c>
      <c r="D60" s="29" t="s">
        <v>150</v>
      </c>
      <c r="E60" s="33" t="s">
        <v>5</v>
      </c>
      <c r="F60" s="25">
        <v>5</v>
      </c>
      <c r="G60" s="46">
        <v>283.60000000000002</v>
      </c>
      <c r="H60" s="36">
        <f t="shared" si="11"/>
        <v>1418</v>
      </c>
    </row>
    <row r="61" spans="1:8" s="53" customFormat="1" ht="24.75" customHeight="1" x14ac:dyDescent="0.25">
      <c r="A61" s="96" t="s">
        <v>101</v>
      </c>
      <c r="B61" s="98">
        <v>86906</v>
      </c>
      <c r="C61" s="96" t="s">
        <v>42</v>
      </c>
      <c r="D61" s="99" t="s">
        <v>151</v>
      </c>
      <c r="E61" s="96" t="s">
        <v>5</v>
      </c>
      <c r="F61" s="89">
        <v>10</v>
      </c>
      <c r="G61" s="50">
        <v>45.12</v>
      </c>
      <c r="H61" s="115">
        <f t="shared" si="11"/>
        <v>451.2</v>
      </c>
    </row>
    <row r="62" spans="1:8" ht="23.25" customHeight="1" x14ac:dyDescent="0.25">
      <c r="A62" s="23" t="s">
        <v>101</v>
      </c>
      <c r="B62" s="23">
        <v>86910</v>
      </c>
      <c r="C62" s="23" t="s">
        <v>47</v>
      </c>
      <c r="D62" s="29" t="s">
        <v>152</v>
      </c>
      <c r="E62" s="24" t="s">
        <v>5</v>
      </c>
      <c r="F62" s="25">
        <v>3</v>
      </c>
      <c r="G62" s="43">
        <v>86.09</v>
      </c>
      <c r="H62" s="30">
        <f t="shared" si="11"/>
        <v>258.27</v>
      </c>
    </row>
    <row r="63" spans="1:8" ht="19.5" customHeight="1" x14ac:dyDescent="0.25">
      <c r="A63" s="23" t="s">
        <v>101</v>
      </c>
      <c r="B63" s="23">
        <v>86916</v>
      </c>
      <c r="C63" s="23" t="s">
        <v>48</v>
      </c>
      <c r="D63" s="29" t="s">
        <v>153</v>
      </c>
      <c r="E63" s="24" t="s">
        <v>5</v>
      </c>
      <c r="F63" s="25">
        <v>2</v>
      </c>
      <c r="G63" s="49">
        <v>34.270000000000003</v>
      </c>
      <c r="H63" s="30">
        <f t="shared" si="11"/>
        <v>68.540000000000006</v>
      </c>
    </row>
    <row r="64" spans="1:8" ht="27.75" customHeight="1" x14ac:dyDescent="0.25">
      <c r="A64" s="96" t="s">
        <v>101</v>
      </c>
      <c r="B64" s="98">
        <v>95472</v>
      </c>
      <c r="C64" s="96" t="s">
        <v>49</v>
      </c>
      <c r="D64" s="116" t="s">
        <v>154</v>
      </c>
      <c r="E64" s="56" t="s">
        <v>5</v>
      </c>
      <c r="F64" s="86">
        <v>1</v>
      </c>
      <c r="G64" s="121">
        <v>622.41999999999996</v>
      </c>
      <c r="H64" s="112">
        <f t="shared" si="11"/>
        <v>622.41999999999996</v>
      </c>
    </row>
    <row r="65" spans="1:10" ht="28.5" customHeight="1" x14ac:dyDescent="0.25">
      <c r="A65" s="96" t="s">
        <v>101</v>
      </c>
      <c r="B65" s="98">
        <v>86942</v>
      </c>
      <c r="C65" s="96" t="s">
        <v>50</v>
      </c>
      <c r="D65" s="117" t="s">
        <v>155</v>
      </c>
      <c r="E65" s="56" t="s">
        <v>5</v>
      </c>
      <c r="F65" s="86">
        <v>1</v>
      </c>
      <c r="G65" s="121">
        <v>188.02</v>
      </c>
      <c r="H65" s="112">
        <f t="shared" si="11"/>
        <v>188.02</v>
      </c>
    </row>
    <row r="66" spans="1:10" ht="36.75" customHeight="1" x14ac:dyDescent="0.25">
      <c r="A66" s="96" t="s">
        <v>101</v>
      </c>
      <c r="B66" s="98">
        <v>91785</v>
      </c>
      <c r="C66" s="96" t="s">
        <v>140</v>
      </c>
      <c r="D66" s="122" t="s">
        <v>156</v>
      </c>
      <c r="E66" s="56" t="s">
        <v>14</v>
      </c>
      <c r="F66" s="86">
        <v>200</v>
      </c>
      <c r="G66" s="43">
        <v>37.57</v>
      </c>
      <c r="H66" s="112">
        <f>G66*F66</f>
        <v>7514</v>
      </c>
    </row>
    <row r="67" spans="1:10" ht="37.5" customHeight="1" x14ac:dyDescent="0.25">
      <c r="A67" s="96" t="s">
        <v>101</v>
      </c>
      <c r="B67" s="98">
        <v>91793</v>
      </c>
      <c r="C67" s="96" t="s">
        <v>141</v>
      </c>
      <c r="D67" s="118" t="s">
        <v>157</v>
      </c>
      <c r="E67" s="56" t="s">
        <v>14</v>
      </c>
      <c r="F67" s="86">
        <v>50</v>
      </c>
      <c r="G67" s="43">
        <v>71.400000000000006</v>
      </c>
      <c r="H67" s="112">
        <f>G67*F67</f>
        <v>3570.0000000000005</v>
      </c>
    </row>
    <row r="68" spans="1:10" ht="39" customHeight="1" x14ac:dyDescent="0.25">
      <c r="A68" s="96" t="s">
        <v>101</v>
      </c>
      <c r="B68" s="98">
        <v>91795</v>
      </c>
      <c r="C68" s="96" t="s">
        <v>142</v>
      </c>
      <c r="D68" s="118" t="s">
        <v>158</v>
      </c>
      <c r="E68" s="56" t="s">
        <v>14</v>
      </c>
      <c r="F68" s="86">
        <v>200</v>
      </c>
      <c r="G68" s="43">
        <v>54.07</v>
      </c>
      <c r="H68" s="112">
        <f>G68*F68</f>
        <v>10814</v>
      </c>
    </row>
    <row r="69" spans="1:10" s="53" customFormat="1" ht="31.5" customHeight="1" x14ac:dyDescent="0.25">
      <c r="A69" s="96" t="s">
        <v>101</v>
      </c>
      <c r="B69" s="123">
        <v>86884</v>
      </c>
      <c r="C69" s="96" t="s">
        <v>143</v>
      </c>
      <c r="D69" s="125" t="s">
        <v>160</v>
      </c>
      <c r="E69" s="56" t="s">
        <v>5</v>
      </c>
      <c r="F69" s="86">
        <v>10</v>
      </c>
      <c r="G69" s="121">
        <v>8.3000000000000007</v>
      </c>
      <c r="H69" s="112">
        <f t="shared" ref="H69" si="12">G69*F69</f>
        <v>83</v>
      </c>
    </row>
    <row r="70" spans="1:10" ht="20.25" customHeight="1" x14ac:dyDescent="0.25">
      <c r="A70" s="96" t="s">
        <v>101</v>
      </c>
      <c r="B70" s="123">
        <v>86883</v>
      </c>
      <c r="C70" s="96" t="s">
        <v>144</v>
      </c>
      <c r="D70" s="125" t="s">
        <v>161</v>
      </c>
      <c r="E70" s="56" t="s">
        <v>5</v>
      </c>
      <c r="F70" s="86">
        <v>10</v>
      </c>
      <c r="G70" s="121">
        <v>10.61</v>
      </c>
      <c r="H70" s="112">
        <f t="shared" ref="H70" si="13">G70*F70</f>
        <v>106.1</v>
      </c>
    </row>
    <row r="71" spans="1:10" ht="27" customHeight="1" x14ac:dyDescent="0.25">
      <c r="A71" s="96" t="s">
        <v>101</v>
      </c>
      <c r="B71" s="123">
        <v>89985</v>
      </c>
      <c r="C71" s="96" t="s">
        <v>148</v>
      </c>
      <c r="D71" s="124" t="s">
        <v>162</v>
      </c>
      <c r="E71" s="56" t="s">
        <v>5</v>
      </c>
      <c r="F71" s="86">
        <v>5</v>
      </c>
      <c r="G71" s="121">
        <v>57.63</v>
      </c>
      <c r="H71" s="112">
        <f t="shared" ref="H71" si="14">G71*F71</f>
        <v>288.15000000000003</v>
      </c>
    </row>
    <row r="72" spans="1:10" ht="27" customHeight="1" x14ac:dyDescent="0.25">
      <c r="A72" s="96" t="s">
        <v>101</v>
      </c>
      <c r="B72" s="123">
        <v>89709</v>
      </c>
      <c r="C72" s="96" t="s">
        <v>248</v>
      </c>
      <c r="D72" s="124" t="s">
        <v>163</v>
      </c>
      <c r="E72" s="56" t="s">
        <v>5</v>
      </c>
      <c r="F72" s="86">
        <v>5</v>
      </c>
      <c r="G72" s="121">
        <v>9.5399999999999991</v>
      </c>
      <c r="H72" s="112">
        <f t="shared" ref="H72" si="15">G72*F72</f>
        <v>47.699999999999996</v>
      </c>
    </row>
    <row r="73" spans="1:10" s="127" customFormat="1" ht="17.25" customHeight="1" x14ac:dyDescent="0.2">
      <c r="A73" s="129"/>
      <c r="B73" s="129"/>
      <c r="C73" s="63" t="s">
        <v>57</v>
      </c>
      <c r="D73" s="63" t="s">
        <v>174</v>
      </c>
      <c r="E73" s="129"/>
      <c r="F73" s="130"/>
      <c r="G73" s="129"/>
      <c r="H73" s="32">
        <f>SUM(H74:H77)</f>
        <v>10818.7</v>
      </c>
      <c r="J73" s="128"/>
    </row>
    <row r="74" spans="1:10" s="18" customFormat="1" ht="21" customHeight="1" x14ac:dyDescent="0.2">
      <c r="A74" s="31" t="s">
        <v>101</v>
      </c>
      <c r="B74" s="23">
        <v>92566</v>
      </c>
      <c r="C74" s="23" t="s">
        <v>44</v>
      </c>
      <c r="D74" s="29" t="s">
        <v>175</v>
      </c>
      <c r="E74" s="24" t="s">
        <v>10</v>
      </c>
      <c r="F74" s="25">
        <v>70</v>
      </c>
      <c r="G74" s="43">
        <v>15.41</v>
      </c>
      <c r="H74" s="30">
        <f t="shared" ref="H74" si="16">G74*F74</f>
        <v>1078.7</v>
      </c>
    </row>
    <row r="75" spans="1:10" s="18" customFormat="1" ht="21" customHeight="1" x14ac:dyDescent="0.2">
      <c r="A75" s="23" t="s">
        <v>101</v>
      </c>
      <c r="B75" s="23">
        <v>94210</v>
      </c>
      <c r="C75" s="23" t="s">
        <v>45</v>
      </c>
      <c r="D75" s="29" t="s">
        <v>176</v>
      </c>
      <c r="E75" s="24" t="s">
        <v>10</v>
      </c>
      <c r="F75" s="25">
        <v>30</v>
      </c>
      <c r="G75" s="49">
        <v>36.65</v>
      </c>
      <c r="H75" s="30">
        <f>G75*F75</f>
        <v>1099.5</v>
      </c>
    </row>
    <row r="76" spans="1:10" s="18" customFormat="1" ht="30.75" customHeight="1" x14ac:dyDescent="0.2">
      <c r="A76" s="96" t="s">
        <v>101</v>
      </c>
      <c r="B76" s="23">
        <v>94231</v>
      </c>
      <c r="C76" s="23" t="s">
        <v>51</v>
      </c>
      <c r="D76" s="29" t="s">
        <v>178</v>
      </c>
      <c r="E76" s="24" t="s">
        <v>146</v>
      </c>
      <c r="F76" s="25">
        <v>100</v>
      </c>
      <c r="G76" s="49">
        <v>30.11</v>
      </c>
      <c r="H76" s="30">
        <f>G76*F76</f>
        <v>3011</v>
      </c>
    </row>
    <row r="77" spans="1:10" s="53" customFormat="1" ht="33" customHeight="1" x14ac:dyDescent="0.25">
      <c r="A77" s="96" t="s">
        <v>101</v>
      </c>
      <c r="B77" s="123">
        <v>94229</v>
      </c>
      <c r="C77" s="96" t="s">
        <v>159</v>
      </c>
      <c r="D77" s="125" t="s">
        <v>180</v>
      </c>
      <c r="E77" s="24" t="s">
        <v>146</v>
      </c>
      <c r="F77" s="25">
        <v>50</v>
      </c>
      <c r="G77" s="49">
        <v>112.59</v>
      </c>
      <c r="H77" s="30">
        <f>G77*F77</f>
        <v>5629.5</v>
      </c>
    </row>
    <row r="78" spans="1:10" s="18" customFormat="1" ht="16.5" customHeight="1" x14ac:dyDescent="0.2">
      <c r="A78" s="129"/>
      <c r="B78" s="129"/>
      <c r="C78" s="63" t="s">
        <v>52</v>
      </c>
      <c r="D78" s="10" t="s">
        <v>191</v>
      </c>
      <c r="E78" s="129"/>
      <c r="F78" s="130"/>
      <c r="G78" s="129"/>
      <c r="H78" s="32">
        <f>SUM(H79:H82)</f>
        <v>33936</v>
      </c>
      <c r="J78" s="126"/>
    </row>
    <row r="79" spans="1:10" s="18" customFormat="1" ht="16.5" customHeight="1" x14ac:dyDescent="0.2">
      <c r="A79" s="11" t="s">
        <v>101</v>
      </c>
      <c r="B79" s="11">
        <v>88495</v>
      </c>
      <c r="C79" s="11" t="s">
        <v>53</v>
      </c>
      <c r="D79" s="14" t="s">
        <v>187</v>
      </c>
      <c r="E79" s="11" t="s">
        <v>10</v>
      </c>
      <c r="F79" s="15">
        <v>1200</v>
      </c>
      <c r="G79" s="47">
        <v>9.73</v>
      </c>
      <c r="H79" s="22">
        <f>G79*F79</f>
        <v>11676</v>
      </c>
      <c r="J79" s="126"/>
    </row>
    <row r="80" spans="1:10" s="18" customFormat="1" ht="16.5" customHeight="1" x14ac:dyDescent="0.2">
      <c r="A80" s="11" t="s">
        <v>101</v>
      </c>
      <c r="B80" s="11">
        <v>88487</v>
      </c>
      <c r="C80" s="11" t="s">
        <v>54</v>
      </c>
      <c r="D80" s="14" t="s">
        <v>166</v>
      </c>
      <c r="E80" s="11" t="s">
        <v>10</v>
      </c>
      <c r="F80" s="15">
        <v>1200</v>
      </c>
      <c r="G80" s="47">
        <v>9.02</v>
      </c>
      <c r="H80" s="22">
        <f>G80*F80</f>
        <v>10824</v>
      </c>
    </row>
    <row r="81" spans="1:10" s="18" customFormat="1" ht="16.5" customHeight="1" x14ac:dyDescent="0.2">
      <c r="A81" s="11" t="s">
        <v>101</v>
      </c>
      <c r="B81" s="11">
        <v>88486</v>
      </c>
      <c r="C81" s="11" t="s">
        <v>177</v>
      </c>
      <c r="D81" s="14" t="s">
        <v>165</v>
      </c>
      <c r="E81" s="11" t="s">
        <v>10</v>
      </c>
      <c r="F81" s="15">
        <v>400</v>
      </c>
      <c r="G81" s="47">
        <v>10.28</v>
      </c>
      <c r="H81" s="22">
        <f>G81*F81</f>
        <v>4112</v>
      </c>
    </row>
    <row r="82" spans="1:10" s="18" customFormat="1" ht="16.5" customHeight="1" x14ac:dyDescent="0.2">
      <c r="A82" s="11" t="s">
        <v>101</v>
      </c>
      <c r="B82" s="11">
        <v>88494</v>
      </c>
      <c r="C82" s="11" t="s">
        <v>179</v>
      </c>
      <c r="D82" s="14" t="s">
        <v>167</v>
      </c>
      <c r="E82" s="11" t="s">
        <v>10</v>
      </c>
      <c r="F82" s="15">
        <v>400</v>
      </c>
      <c r="G82" s="47">
        <v>18.309999999999999</v>
      </c>
      <c r="H82" s="22">
        <f>G82*F82</f>
        <v>7323.9999999999991</v>
      </c>
    </row>
    <row r="83" spans="1:10" s="18" customFormat="1" ht="16.5" customHeight="1" x14ac:dyDescent="0.2">
      <c r="A83" s="129"/>
      <c r="B83" s="129"/>
      <c r="C83" s="63" t="s">
        <v>173</v>
      </c>
      <c r="D83" s="63" t="s">
        <v>181</v>
      </c>
      <c r="E83" s="129"/>
      <c r="F83" s="130"/>
      <c r="G83" s="129"/>
      <c r="H83" s="32">
        <f>SUM(H84:H86)</f>
        <v>1341.1200000000001</v>
      </c>
      <c r="J83" s="126"/>
    </row>
    <row r="84" spans="1:10" s="18" customFormat="1" ht="16.5" customHeight="1" x14ac:dyDescent="0.2">
      <c r="A84" s="23" t="s">
        <v>101</v>
      </c>
      <c r="B84" s="23" t="s">
        <v>182</v>
      </c>
      <c r="C84" s="23" t="s">
        <v>188</v>
      </c>
      <c r="D84" s="29" t="s">
        <v>183</v>
      </c>
      <c r="E84" s="24" t="s">
        <v>115</v>
      </c>
      <c r="F84" s="25">
        <v>5</v>
      </c>
      <c r="G84" s="43">
        <v>119.12</v>
      </c>
      <c r="H84" s="30">
        <f>G84*F84</f>
        <v>595.6</v>
      </c>
    </row>
    <row r="85" spans="1:10" s="18" customFormat="1" ht="16.5" customHeight="1" x14ac:dyDescent="0.2">
      <c r="A85" s="23" t="s">
        <v>101</v>
      </c>
      <c r="B85" s="23" t="s">
        <v>184</v>
      </c>
      <c r="C85" s="23" t="s">
        <v>189</v>
      </c>
      <c r="D85" s="29" t="s">
        <v>185</v>
      </c>
      <c r="E85" s="24" t="s">
        <v>115</v>
      </c>
      <c r="F85" s="25">
        <v>5</v>
      </c>
      <c r="G85" s="49">
        <v>122.44</v>
      </c>
      <c r="H85" s="30">
        <f>G85*F85</f>
        <v>612.20000000000005</v>
      </c>
    </row>
    <row r="86" spans="1:10" s="18" customFormat="1" ht="16.5" customHeight="1" x14ac:dyDescent="0.2">
      <c r="A86" s="23" t="s">
        <v>195</v>
      </c>
      <c r="B86" s="149" t="s">
        <v>196</v>
      </c>
      <c r="C86" s="23" t="s">
        <v>190</v>
      </c>
      <c r="D86" s="29" t="s">
        <v>186</v>
      </c>
      <c r="E86" s="24" t="s">
        <v>115</v>
      </c>
      <c r="F86" s="25">
        <v>4</v>
      </c>
      <c r="G86" s="49">
        <v>33.33</v>
      </c>
      <c r="H86" s="30">
        <f>G86*F86</f>
        <v>133.32</v>
      </c>
    </row>
    <row r="87" spans="1:10" ht="15" customHeight="1" x14ac:dyDescent="0.25">
      <c r="A87" s="134" t="s">
        <v>192</v>
      </c>
      <c r="B87" s="135"/>
      <c r="C87" s="135"/>
      <c r="D87" s="135"/>
      <c r="E87" s="135"/>
      <c r="F87" s="135"/>
      <c r="G87" s="136"/>
      <c r="H87" s="32">
        <f>H83+H78+H73+H58+H44+H36+H30+H28+H23+H8</f>
        <v>166651.67000000001</v>
      </c>
    </row>
    <row r="88" spans="1:10" x14ac:dyDescent="0.25">
      <c r="A88" s="132" t="s">
        <v>193</v>
      </c>
      <c r="B88" s="132"/>
      <c r="C88" s="132"/>
      <c r="D88" s="132"/>
      <c r="E88" s="132"/>
      <c r="F88" s="132"/>
      <c r="G88" s="147">
        <v>0.2</v>
      </c>
      <c r="H88" s="12">
        <f>G88*H87</f>
        <v>33330.334000000003</v>
      </c>
    </row>
    <row r="89" spans="1:10" ht="18" customHeight="1" x14ac:dyDescent="0.25">
      <c r="A89" s="133" t="s">
        <v>194</v>
      </c>
      <c r="B89" s="133"/>
      <c r="C89" s="133"/>
      <c r="D89" s="133"/>
      <c r="E89" s="133"/>
      <c r="F89" s="133"/>
      <c r="G89" s="133"/>
      <c r="H89" s="131">
        <f>H88+H87</f>
        <v>199982.00400000002</v>
      </c>
    </row>
    <row r="91" spans="1:10" x14ac:dyDescent="0.25">
      <c r="H91" s="148"/>
    </row>
    <row r="92" spans="1:10" x14ac:dyDescent="0.25">
      <c r="H92" s="148"/>
    </row>
    <row r="95" spans="1:10" x14ac:dyDescent="0.25">
      <c r="D95" s="2" t="s">
        <v>15</v>
      </c>
    </row>
    <row r="96" spans="1:10" x14ac:dyDescent="0.25">
      <c r="D96" s="2" t="s">
        <v>16</v>
      </c>
    </row>
    <row r="97" spans="4:11" x14ac:dyDescent="0.25">
      <c r="D97" s="2" t="s">
        <v>17</v>
      </c>
    </row>
    <row r="106" spans="4:11" ht="18" customHeight="1" x14ac:dyDescent="0.25"/>
    <row r="107" spans="4:11" ht="18" customHeight="1" x14ac:dyDescent="0.25"/>
    <row r="110" spans="4:11" ht="14.25" customHeight="1" x14ac:dyDescent="0.25"/>
    <row r="111" spans="4:11" ht="14.25" customHeight="1" x14ac:dyDescent="0.25"/>
    <row r="112" spans="4:11" x14ac:dyDescent="0.25">
      <c r="K112" s="1"/>
    </row>
    <row r="116" ht="31.5" customHeight="1" x14ac:dyDescent="0.25"/>
    <row r="117" ht="17.25" customHeight="1" x14ac:dyDescent="0.25"/>
    <row r="126" ht="17.25" customHeight="1" x14ac:dyDescent="0.25"/>
    <row r="127" ht="16.5" customHeight="1" x14ac:dyDescent="0.25"/>
    <row r="129" ht="31.5" customHeight="1" x14ac:dyDescent="0.25"/>
    <row r="130" ht="30.75" customHeight="1" x14ac:dyDescent="0.25"/>
    <row r="133" ht="17.25" customHeight="1" x14ac:dyDescent="0.25"/>
    <row r="138" ht="18.75" customHeight="1" x14ac:dyDescent="0.25"/>
  </sheetData>
  <mergeCells count="9">
    <mergeCell ref="A88:F88"/>
    <mergeCell ref="A89:G89"/>
    <mergeCell ref="A87:G87"/>
    <mergeCell ref="A1:G1"/>
    <mergeCell ref="A3:B6"/>
    <mergeCell ref="G6:H6"/>
    <mergeCell ref="C3:H3"/>
    <mergeCell ref="C5:H5"/>
    <mergeCell ref="C4:H4"/>
  </mergeCells>
  <pageMargins left="0.23622047244094491" right="0.23622047244094491" top="0.55118110236220474" bottom="0.55118110236220474" header="0.31496062992125984" footer="0.31496062992125984"/>
  <pageSetup paperSize="9" orientation="landscape" r:id="rId1"/>
  <ignoredErrors>
    <ignoredError sqref="H28 H23 H36 H4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9386E-425A-4608-A8A5-EDB48FCC9210}">
  <dimension ref="A1:G39"/>
  <sheetViews>
    <sheetView topLeftCell="A13" workbookViewId="0">
      <selection activeCell="E19" sqref="E19"/>
    </sheetView>
  </sheetViews>
  <sheetFormatPr defaultColWidth="32.85546875" defaultRowHeight="15" x14ac:dyDescent="0.25"/>
  <cols>
    <col min="1" max="1" width="32.28515625" customWidth="1"/>
    <col min="3" max="3" width="17.42578125" customWidth="1"/>
    <col min="4" max="4" width="15.5703125" customWidth="1"/>
    <col min="230" max="230" width="32.28515625" customWidth="1"/>
    <col min="232" max="232" width="18.140625" customWidth="1"/>
    <col min="233" max="233" width="15.5703125" customWidth="1"/>
    <col min="486" max="486" width="32.28515625" customWidth="1"/>
    <col min="488" max="488" width="18.140625" customWidth="1"/>
    <col min="489" max="489" width="15.5703125" customWidth="1"/>
    <col min="742" max="742" width="32.28515625" customWidth="1"/>
    <col min="744" max="744" width="18.140625" customWidth="1"/>
    <col min="745" max="745" width="15.5703125" customWidth="1"/>
    <col min="998" max="998" width="32.28515625" customWidth="1"/>
    <col min="1000" max="1000" width="18.140625" customWidth="1"/>
    <col min="1001" max="1001" width="15.5703125" customWidth="1"/>
    <col min="1254" max="1254" width="32.28515625" customWidth="1"/>
    <col min="1256" max="1256" width="18.140625" customWidth="1"/>
    <col min="1257" max="1257" width="15.5703125" customWidth="1"/>
    <col min="1510" max="1510" width="32.28515625" customWidth="1"/>
    <col min="1512" max="1512" width="18.140625" customWidth="1"/>
    <col min="1513" max="1513" width="15.5703125" customWidth="1"/>
    <col min="1766" max="1766" width="32.28515625" customWidth="1"/>
    <col min="1768" max="1768" width="18.140625" customWidth="1"/>
    <col min="1769" max="1769" width="15.5703125" customWidth="1"/>
    <col min="2022" max="2022" width="32.28515625" customWidth="1"/>
    <col min="2024" max="2024" width="18.140625" customWidth="1"/>
    <col min="2025" max="2025" width="15.5703125" customWidth="1"/>
    <col min="2278" max="2278" width="32.28515625" customWidth="1"/>
    <col min="2280" max="2280" width="18.140625" customWidth="1"/>
    <col min="2281" max="2281" width="15.5703125" customWidth="1"/>
    <col min="2534" max="2534" width="32.28515625" customWidth="1"/>
    <col min="2536" max="2536" width="18.140625" customWidth="1"/>
    <col min="2537" max="2537" width="15.5703125" customWidth="1"/>
    <col min="2790" max="2790" width="32.28515625" customWidth="1"/>
    <col min="2792" max="2792" width="18.140625" customWidth="1"/>
    <col min="2793" max="2793" width="15.5703125" customWidth="1"/>
    <col min="3046" max="3046" width="32.28515625" customWidth="1"/>
    <col min="3048" max="3048" width="18.140625" customWidth="1"/>
    <col min="3049" max="3049" width="15.5703125" customWidth="1"/>
    <col min="3302" max="3302" width="32.28515625" customWidth="1"/>
    <col min="3304" max="3304" width="18.140625" customWidth="1"/>
    <col min="3305" max="3305" width="15.5703125" customWidth="1"/>
    <col min="3558" max="3558" width="32.28515625" customWidth="1"/>
    <col min="3560" max="3560" width="18.140625" customWidth="1"/>
    <col min="3561" max="3561" width="15.5703125" customWidth="1"/>
    <col min="3814" max="3814" width="32.28515625" customWidth="1"/>
    <col min="3816" max="3816" width="18.140625" customWidth="1"/>
    <col min="3817" max="3817" width="15.5703125" customWidth="1"/>
    <col min="4070" max="4070" width="32.28515625" customWidth="1"/>
    <col min="4072" max="4072" width="18.140625" customWidth="1"/>
    <col min="4073" max="4073" width="15.5703125" customWidth="1"/>
    <col min="4326" max="4326" width="32.28515625" customWidth="1"/>
    <col min="4328" max="4328" width="18.140625" customWidth="1"/>
    <col min="4329" max="4329" width="15.5703125" customWidth="1"/>
    <col min="4582" max="4582" width="32.28515625" customWidth="1"/>
    <col min="4584" max="4584" width="18.140625" customWidth="1"/>
    <col min="4585" max="4585" width="15.5703125" customWidth="1"/>
    <col min="4838" max="4838" width="32.28515625" customWidth="1"/>
    <col min="4840" max="4840" width="18.140625" customWidth="1"/>
    <col min="4841" max="4841" width="15.5703125" customWidth="1"/>
    <col min="5094" max="5094" width="32.28515625" customWidth="1"/>
    <col min="5096" max="5096" width="18.140625" customWidth="1"/>
    <col min="5097" max="5097" width="15.5703125" customWidth="1"/>
    <col min="5350" max="5350" width="32.28515625" customWidth="1"/>
    <col min="5352" max="5352" width="18.140625" customWidth="1"/>
    <col min="5353" max="5353" width="15.5703125" customWidth="1"/>
    <col min="5606" max="5606" width="32.28515625" customWidth="1"/>
    <col min="5608" max="5608" width="18.140625" customWidth="1"/>
    <col min="5609" max="5609" width="15.5703125" customWidth="1"/>
    <col min="5862" max="5862" width="32.28515625" customWidth="1"/>
    <col min="5864" max="5864" width="18.140625" customWidth="1"/>
    <col min="5865" max="5865" width="15.5703125" customWidth="1"/>
    <col min="6118" max="6118" width="32.28515625" customWidth="1"/>
    <col min="6120" max="6120" width="18.140625" customWidth="1"/>
    <col min="6121" max="6121" width="15.5703125" customWidth="1"/>
    <col min="6374" max="6374" width="32.28515625" customWidth="1"/>
    <col min="6376" max="6376" width="18.140625" customWidth="1"/>
    <col min="6377" max="6377" width="15.5703125" customWidth="1"/>
    <col min="6630" max="6630" width="32.28515625" customWidth="1"/>
    <col min="6632" max="6632" width="18.140625" customWidth="1"/>
    <col min="6633" max="6633" width="15.5703125" customWidth="1"/>
    <col min="6886" max="6886" width="32.28515625" customWidth="1"/>
    <col min="6888" max="6888" width="18.140625" customWidth="1"/>
    <col min="6889" max="6889" width="15.5703125" customWidth="1"/>
    <col min="7142" max="7142" width="32.28515625" customWidth="1"/>
    <col min="7144" max="7144" width="18.140625" customWidth="1"/>
    <col min="7145" max="7145" width="15.5703125" customWidth="1"/>
    <col min="7398" max="7398" width="32.28515625" customWidth="1"/>
    <col min="7400" max="7400" width="18.140625" customWidth="1"/>
    <col min="7401" max="7401" width="15.5703125" customWidth="1"/>
    <col min="7654" max="7654" width="32.28515625" customWidth="1"/>
    <col min="7656" max="7656" width="18.140625" customWidth="1"/>
    <col min="7657" max="7657" width="15.5703125" customWidth="1"/>
    <col min="7910" max="7910" width="32.28515625" customWidth="1"/>
    <col min="7912" max="7912" width="18.140625" customWidth="1"/>
    <col min="7913" max="7913" width="15.5703125" customWidth="1"/>
    <col min="8166" max="8166" width="32.28515625" customWidth="1"/>
    <col min="8168" max="8168" width="18.140625" customWidth="1"/>
    <col min="8169" max="8169" width="15.5703125" customWidth="1"/>
    <col min="8422" max="8422" width="32.28515625" customWidth="1"/>
    <col min="8424" max="8424" width="18.140625" customWidth="1"/>
    <col min="8425" max="8425" width="15.5703125" customWidth="1"/>
    <col min="8678" max="8678" width="32.28515625" customWidth="1"/>
    <col min="8680" max="8680" width="18.140625" customWidth="1"/>
    <col min="8681" max="8681" width="15.5703125" customWidth="1"/>
    <col min="8934" max="8934" width="32.28515625" customWidth="1"/>
    <col min="8936" max="8936" width="18.140625" customWidth="1"/>
    <col min="8937" max="8937" width="15.5703125" customWidth="1"/>
    <col min="9190" max="9190" width="32.28515625" customWidth="1"/>
    <col min="9192" max="9192" width="18.140625" customWidth="1"/>
    <col min="9193" max="9193" width="15.5703125" customWidth="1"/>
    <col min="9446" max="9446" width="32.28515625" customWidth="1"/>
    <col min="9448" max="9448" width="18.140625" customWidth="1"/>
    <col min="9449" max="9449" width="15.5703125" customWidth="1"/>
    <col min="9702" max="9702" width="32.28515625" customWidth="1"/>
    <col min="9704" max="9704" width="18.140625" customWidth="1"/>
    <col min="9705" max="9705" width="15.5703125" customWidth="1"/>
    <col min="9958" max="9958" width="32.28515625" customWidth="1"/>
    <col min="9960" max="9960" width="18.140625" customWidth="1"/>
    <col min="9961" max="9961" width="15.5703125" customWidth="1"/>
    <col min="10214" max="10214" width="32.28515625" customWidth="1"/>
    <col min="10216" max="10216" width="18.140625" customWidth="1"/>
    <col min="10217" max="10217" width="15.5703125" customWidth="1"/>
    <col min="10470" max="10470" width="32.28515625" customWidth="1"/>
    <col min="10472" max="10472" width="18.140625" customWidth="1"/>
    <col min="10473" max="10473" width="15.5703125" customWidth="1"/>
    <col min="10726" max="10726" width="32.28515625" customWidth="1"/>
    <col min="10728" max="10728" width="18.140625" customWidth="1"/>
    <col min="10729" max="10729" width="15.5703125" customWidth="1"/>
    <col min="10982" max="10982" width="32.28515625" customWidth="1"/>
    <col min="10984" max="10984" width="18.140625" customWidth="1"/>
    <col min="10985" max="10985" width="15.5703125" customWidth="1"/>
    <col min="11238" max="11238" width="32.28515625" customWidth="1"/>
    <col min="11240" max="11240" width="18.140625" customWidth="1"/>
    <col min="11241" max="11241" width="15.5703125" customWidth="1"/>
    <col min="11494" max="11494" width="32.28515625" customWidth="1"/>
    <col min="11496" max="11496" width="18.140625" customWidth="1"/>
    <col min="11497" max="11497" width="15.5703125" customWidth="1"/>
    <col min="11750" max="11750" width="32.28515625" customWidth="1"/>
    <col min="11752" max="11752" width="18.140625" customWidth="1"/>
    <col min="11753" max="11753" width="15.5703125" customWidth="1"/>
    <col min="12006" max="12006" width="32.28515625" customWidth="1"/>
    <col min="12008" max="12008" width="18.140625" customWidth="1"/>
    <col min="12009" max="12009" width="15.5703125" customWidth="1"/>
    <col min="12262" max="12262" width="32.28515625" customWidth="1"/>
    <col min="12264" max="12264" width="18.140625" customWidth="1"/>
    <col min="12265" max="12265" width="15.5703125" customWidth="1"/>
    <col min="12518" max="12518" width="32.28515625" customWidth="1"/>
    <col min="12520" max="12520" width="18.140625" customWidth="1"/>
    <col min="12521" max="12521" width="15.5703125" customWidth="1"/>
    <col min="12774" max="12774" width="32.28515625" customWidth="1"/>
    <col min="12776" max="12776" width="18.140625" customWidth="1"/>
    <col min="12777" max="12777" width="15.5703125" customWidth="1"/>
    <col min="13030" max="13030" width="32.28515625" customWidth="1"/>
    <col min="13032" max="13032" width="18.140625" customWidth="1"/>
    <col min="13033" max="13033" width="15.5703125" customWidth="1"/>
    <col min="13286" max="13286" width="32.28515625" customWidth="1"/>
    <col min="13288" max="13288" width="18.140625" customWidth="1"/>
    <col min="13289" max="13289" width="15.5703125" customWidth="1"/>
    <col min="13542" max="13542" width="32.28515625" customWidth="1"/>
    <col min="13544" max="13544" width="18.140625" customWidth="1"/>
    <col min="13545" max="13545" width="15.5703125" customWidth="1"/>
    <col min="13798" max="13798" width="32.28515625" customWidth="1"/>
    <col min="13800" max="13800" width="18.140625" customWidth="1"/>
    <col min="13801" max="13801" width="15.5703125" customWidth="1"/>
    <col min="14054" max="14054" width="32.28515625" customWidth="1"/>
    <col min="14056" max="14056" width="18.140625" customWidth="1"/>
    <col min="14057" max="14057" width="15.5703125" customWidth="1"/>
    <col min="14310" max="14310" width="32.28515625" customWidth="1"/>
    <col min="14312" max="14312" width="18.140625" customWidth="1"/>
    <col min="14313" max="14313" width="15.5703125" customWidth="1"/>
    <col min="14566" max="14566" width="32.28515625" customWidth="1"/>
    <col min="14568" max="14568" width="18.140625" customWidth="1"/>
    <col min="14569" max="14569" width="15.5703125" customWidth="1"/>
    <col min="14822" max="14822" width="32.28515625" customWidth="1"/>
    <col min="14824" max="14824" width="18.140625" customWidth="1"/>
    <col min="14825" max="14825" width="15.5703125" customWidth="1"/>
    <col min="15078" max="15078" width="32.28515625" customWidth="1"/>
    <col min="15080" max="15080" width="18.140625" customWidth="1"/>
    <col min="15081" max="15081" width="15.5703125" customWidth="1"/>
    <col min="15334" max="15334" width="32.28515625" customWidth="1"/>
    <col min="15336" max="15336" width="18.140625" customWidth="1"/>
    <col min="15337" max="15337" width="15.5703125" customWidth="1"/>
    <col min="15590" max="15590" width="32.28515625" customWidth="1"/>
    <col min="15592" max="15592" width="18.140625" customWidth="1"/>
    <col min="15593" max="15593" width="15.5703125" customWidth="1"/>
    <col min="15846" max="15846" width="32.28515625" customWidth="1"/>
    <col min="15848" max="15848" width="18.140625" customWidth="1"/>
    <col min="15849" max="15849" width="15.5703125" customWidth="1"/>
    <col min="16102" max="16102" width="32.28515625" customWidth="1"/>
    <col min="16104" max="16104" width="18.140625" customWidth="1"/>
    <col min="16105" max="16105" width="15.5703125" customWidth="1"/>
  </cols>
  <sheetData>
    <row r="1" spans="1:7" ht="15" customHeight="1" x14ac:dyDescent="0.25">
      <c r="A1" s="150"/>
      <c r="B1" s="151" t="s">
        <v>11</v>
      </c>
      <c r="C1" s="152"/>
      <c r="D1" s="153"/>
    </row>
    <row r="2" spans="1:7" ht="15" customHeight="1" thickBot="1" x14ac:dyDescent="0.3">
      <c r="A2" s="154"/>
      <c r="B2" s="155" t="s">
        <v>12</v>
      </c>
      <c r="C2" s="156"/>
      <c r="D2" s="157"/>
    </row>
    <row r="3" spans="1:7" ht="30" customHeight="1" x14ac:dyDescent="0.25">
      <c r="A3" s="154"/>
      <c r="B3" s="196" t="s">
        <v>232</v>
      </c>
      <c r="C3" s="197"/>
      <c r="D3" s="198"/>
      <c r="E3" s="158"/>
      <c r="F3" s="158"/>
      <c r="G3" s="158"/>
    </row>
    <row r="4" spans="1:7" ht="15.75" customHeight="1" thickBot="1" x14ac:dyDescent="0.3">
      <c r="A4" s="154"/>
      <c r="B4" s="202"/>
      <c r="C4" s="203"/>
      <c r="D4" s="204"/>
    </row>
    <row r="5" spans="1:7" ht="19.5" customHeight="1" thickBot="1" x14ac:dyDescent="0.3">
      <c r="A5" s="159"/>
      <c r="B5" s="199" t="s">
        <v>197</v>
      </c>
      <c r="C5" s="200"/>
      <c r="D5" s="201"/>
    </row>
    <row r="6" spans="1:7" x14ac:dyDescent="0.25">
      <c r="A6" s="160" t="s">
        <v>198</v>
      </c>
      <c r="B6" s="161">
        <v>6.5000000000000006E-3</v>
      </c>
      <c r="C6" s="161"/>
      <c r="D6" s="162"/>
    </row>
    <row r="7" spans="1:7" x14ac:dyDescent="0.25">
      <c r="A7" s="163" t="s">
        <v>199</v>
      </c>
      <c r="B7" s="164">
        <v>0.03</v>
      </c>
      <c r="C7" s="164"/>
      <c r="D7" s="165"/>
    </row>
    <row r="8" spans="1:7" x14ac:dyDescent="0.25">
      <c r="A8" s="163" t="s">
        <v>200</v>
      </c>
      <c r="B8" s="166">
        <v>0.03</v>
      </c>
      <c r="C8" s="166"/>
      <c r="D8" s="167"/>
    </row>
    <row r="9" spans="1:7" x14ac:dyDescent="0.25">
      <c r="A9" s="163" t="s">
        <v>201</v>
      </c>
      <c r="B9" s="168">
        <f>SUM(B6:B8)</f>
        <v>6.6500000000000004E-2</v>
      </c>
      <c r="C9" s="169"/>
      <c r="D9" s="170"/>
    </row>
    <row r="10" spans="1:7" ht="15" customHeight="1" x14ac:dyDescent="0.25">
      <c r="A10" s="171" t="s">
        <v>202</v>
      </c>
      <c r="B10" s="172"/>
      <c r="C10" s="172"/>
      <c r="D10" s="173"/>
    </row>
    <row r="11" spans="1:7" x14ac:dyDescent="0.25">
      <c r="A11" s="163" t="s">
        <v>203</v>
      </c>
      <c r="B11" s="164">
        <v>3.15E-2</v>
      </c>
      <c r="C11" s="164"/>
      <c r="D11" s="165"/>
    </row>
    <row r="12" spans="1:7" x14ac:dyDescent="0.25">
      <c r="A12" s="163" t="s">
        <v>204</v>
      </c>
      <c r="B12" s="164">
        <v>8.0000000000000002E-3</v>
      </c>
      <c r="C12" s="164"/>
      <c r="D12" s="165"/>
    </row>
    <row r="13" spans="1:7" x14ac:dyDescent="0.25">
      <c r="A13" s="163" t="s">
        <v>205</v>
      </c>
      <c r="B13" s="164">
        <v>8.9999999999999993E-3</v>
      </c>
      <c r="C13" s="164"/>
      <c r="D13" s="165"/>
    </row>
    <row r="14" spans="1:7" hidden="1" x14ac:dyDescent="0.25">
      <c r="A14" s="163" t="s">
        <v>206</v>
      </c>
      <c r="B14" s="164">
        <v>0</v>
      </c>
      <c r="C14" s="164"/>
      <c r="D14" s="165"/>
    </row>
    <row r="15" spans="1:7" x14ac:dyDescent="0.25">
      <c r="A15" s="163" t="s">
        <v>207</v>
      </c>
      <c r="B15" s="164">
        <v>6.0000000000000001E-3</v>
      </c>
      <c r="C15" s="164"/>
      <c r="D15" s="165"/>
    </row>
    <row r="16" spans="1:7" x14ac:dyDescent="0.25">
      <c r="A16" s="163" t="s">
        <v>208</v>
      </c>
      <c r="B16" s="164">
        <v>6.2E-2</v>
      </c>
      <c r="C16" s="164"/>
      <c r="D16" s="165"/>
    </row>
    <row r="17" spans="1:4" ht="15.75" thickBot="1" x14ac:dyDescent="0.3">
      <c r="A17" s="163"/>
      <c r="B17" s="174">
        <f>SUM(B11:B16)</f>
        <v>0.11649999999999999</v>
      </c>
      <c r="C17" s="174"/>
      <c r="D17" s="175"/>
    </row>
    <row r="18" spans="1:4" ht="18.75" thickBot="1" x14ac:dyDescent="0.3">
      <c r="A18" s="176"/>
      <c r="B18" s="177" t="s">
        <v>209</v>
      </c>
      <c r="C18" s="178"/>
      <c r="D18" s="179">
        <f>(((1+B11+B12+B13+B14)*(1+B15)*(1+B16))/(1-B9)-1)</f>
        <v>0.19998719014461708</v>
      </c>
    </row>
    <row r="19" spans="1:4" x14ac:dyDescent="0.25">
      <c r="A19" s="180"/>
      <c r="B19" s="181"/>
      <c r="C19" s="182"/>
      <c r="D19" s="183"/>
    </row>
    <row r="20" spans="1:4" x14ac:dyDescent="0.25">
      <c r="A20" s="184" t="s">
        <v>210</v>
      </c>
      <c r="B20" s="184"/>
      <c r="C20" s="184"/>
      <c r="D20" s="184"/>
    </row>
    <row r="21" spans="1:4" x14ac:dyDescent="0.25">
      <c r="A21" s="185"/>
      <c r="B21" s="185"/>
      <c r="C21" s="185"/>
      <c r="D21" s="185"/>
    </row>
    <row r="22" spans="1:4" ht="15.75" thickBot="1" x14ac:dyDescent="0.3">
      <c r="A22" s="186" t="s">
        <v>211</v>
      </c>
      <c r="B22" s="187" t="s">
        <v>212</v>
      </c>
      <c r="C22" s="187"/>
      <c r="D22" s="188" t="s">
        <v>213</v>
      </c>
    </row>
    <row r="23" spans="1:4" x14ac:dyDescent="0.25">
      <c r="A23" s="186"/>
      <c r="B23" s="189" t="s">
        <v>214</v>
      </c>
      <c r="C23" s="189"/>
      <c r="D23" s="190"/>
    </row>
    <row r="24" spans="1:4" x14ac:dyDescent="0.25">
      <c r="A24" s="189"/>
      <c r="B24" s="189"/>
      <c r="C24" s="189"/>
      <c r="D24" s="189"/>
    </row>
    <row r="25" spans="1:4" x14ac:dyDescent="0.25">
      <c r="A25" s="185" t="s">
        <v>215</v>
      </c>
      <c r="B25" s="185"/>
      <c r="C25" s="185"/>
      <c r="D25" s="185"/>
    </row>
    <row r="26" spans="1:4" x14ac:dyDescent="0.25">
      <c r="A26" s="191" t="s">
        <v>216</v>
      </c>
      <c r="B26" s="192" t="s">
        <v>217</v>
      </c>
      <c r="C26" s="192"/>
      <c r="D26" s="185"/>
    </row>
    <row r="27" spans="1:4" x14ac:dyDescent="0.25">
      <c r="A27" s="191" t="s">
        <v>218</v>
      </c>
      <c r="B27" s="192" t="s">
        <v>219</v>
      </c>
      <c r="C27" s="192"/>
      <c r="D27" s="185"/>
    </row>
    <row r="28" spans="1:4" x14ac:dyDescent="0.25">
      <c r="A28" s="191" t="s">
        <v>220</v>
      </c>
      <c r="B28" s="192" t="s">
        <v>221</v>
      </c>
      <c r="C28" s="192"/>
      <c r="D28" s="185"/>
    </row>
    <row r="29" spans="1:4" hidden="1" x14ac:dyDescent="0.25">
      <c r="A29" s="191" t="s">
        <v>222</v>
      </c>
      <c r="B29" s="192" t="s">
        <v>223</v>
      </c>
      <c r="C29" s="192"/>
      <c r="D29" s="185"/>
    </row>
    <row r="30" spans="1:4" x14ac:dyDescent="0.25">
      <c r="A30" s="191" t="s">
        <v>224</v>
      </c>
      <c r="B30" s="192" t="s">
        <v>225</v>
      </c>
      <c r="C30" s="192"/>
      <c r="D30" s="185"/>
    </row>
    <row r="31" spans="1:4" x14ac:dyDescent="0.25">
      <c r="A31" s="191" t="s">
        <v>226</v>
      </c>
      <c r="B31" s="192" t="s">
        <v>227</v>
      </c>
      <c r="C31" s="192"/>
      <c r="D31" s="185"/>
    </row>
    <row r="32" spans="1:4" x14ac:dyDescent="0.25">
      <c r="A32" s="191" t="s">
        <v>228</v>
      </c>
      <c r="B32" s="180" t="s">
        <v>229</v>
      </c>
      <c r="C32" s="180"/>
      <c r="D32" s="185"/>
    </row>
    <row r="33" spans="1:4" x14ac:dyDescent="0.25">
      <c r="A33" s="180"/>
      <c r="B33" s="189"/>
      <c r="C33" s="189"/>
      <c r="D33" s="183"/>
    </row>
    <row r="37" spans="1:4" x14ac:dyDescent="0.25">
      <c r="A37" s="193"/>
      <c r="B37" s="193" t="s">
        <v>75</v>
      </c>
      <c r="C37" s="193"/>
      <c r="D37" s="193"/>
    </row>
    <row r="38" spans="1:4" x14ac:dyDescent="0.25">
      <c r="A38" s="194" t="s">
        <v>230</v>
      </c>
      <c r="B38" s="194"/>
      <c r="C38" s="194"/>
      <c r="D38" s="194"/>
    </row>
    <row r="39" spans="1:4" ht="15.75" x14ac:dyDescent="0.25">
      <c r="A39" s="193"/>
      <c r="B39" s="195" t="s">
        <v>231</v>
      </c>
      <c r="C39" s="195"/>
      <c r="D39" s="195"/>
    </row>
  </sheetData>
  <mergeCells count="32">
    <mergeCell ref="B31:C31"/>
    <mergeCell ref="B33:C33"/>
    <mergeCell ref="A38:D38"/>
    <mergeCell ref="B3:D4"/>
    <mergeCell ref="A24:D24"/>
    <mergeCell ref="B26:C26"/>
    <mergeCell ref="B27:C27"/>
    <mergeCell ref="B28:C28"/>
    <mergeCell ref="B29:C29"/>
    <mergeCell ref="B30:C30"/>
    <mergeCell ref="B18:C18"/>
    <mergeCell ref="A20:D20"/>
    <mergeCell ref="A22:A23"/>
    <mergeCell ref="B22:C22"/>
    <mergeCell ref="D22:D23"/>
    <mergeCell ref="B23:C23"/>
    <mergeCell ref="B12:D12"/>
    <mergeCell ref="B13:D13"/>
    <mergeCell ref="B14:D14"/>
    <mergeCell ref="B15:D15"/>
    <mergeCell ref="B16:D16"/>
    <mergeCell ref="B17:D17"/>
    <mergeCell ref="B6:D6"/>
    <mergeCell ref="B7:D7"/>
    <mergeCell ref="B8:D8"/>
    <mergeCell ref="B9:D9"/>
    <mergeCell ref="A10:D10"/>
    <mergeCell ref="B11:D11"/>
    <mergeCell ref="A1:A5"/>
    <mergeCell ref="B1:D1"/>
    <mergeCell ref="B2:D2"/>
    <mergeCell ref="B5:D5"/>
  </mergeCells>
  <pageMargins left="0.511811024" right="0.511811024" top="0.78740157499999996" bottom="0.78740157499999996" header="0.31496062000000002" footer="0.31496062000000002"/>
  <pageSetup paperSize="9" scale="9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07AD-81C7-4354-8C8E-7B7A3F88AFDD}">
  <dimension ref="A1:J43"/>
  <sheetViews>
    <sheetView tabSelected="1" workbookViewId="0">
      <selection activeCell="M13" sqref="M13"/>
    </sheetView>
  </sheetViews>
  <sheetFormatPr defaultColWidth="11.85546875" defaultRowHeight="12" x14ac:dyDescent="0.2"/>
  <cols>
    <col min="1" max="1" width="16.140625" style="18" customWidth="1"/>
    <col min="2" max="2" width="20.7109375" style="18" customWidth="1"/>
    <col min="3" max="3" width="14.42578125" style="18" customWidth="1"/>
    <col min="4" max="4" width="10.140625" style="18" customWidth="1"/>
    <col min="5" max="5" width="14.7109375" style="18" customWidth="1"/>
    <col min="6" max="6" width="10.5703125" style="18" customWidth="1"/>
    <col min="7" max="7" width="14.5703125" style="18" customWidth="1"/>
    <col min="8" max="8" width="10" style="18" customWidth="1"/>
    <col min="9" max="9" width="15.42578125" style="18" customWidth="1"/>
    <col min="10" max="16384" width="11.85546875" style="18"/>
  </cols>
  <sheetData>
    <row r="1" spans="1:10" ht="12.75" thickBot="1" x14ac:dyDescent="0.25"/>
    <row r="2" spans="1:10" x14ac:dyDescent="0.2">
      <c r="A2" s="207"/>
      <c r="B2" s="208" t="s">
        <v>65</v>
      </c>
      <c r="C2" s="208"/>
      <c r="D2" s="208"/>
      <c r="E2" s="208"/>
      <c r="F2" s="208"/>
      <c r="G2" s="208"/>
      <c r="H2" s="208"/>
      <c r="I2" s="208"/>
      <c r="J2" s="208"/>
    </row>
    <row r="3" spans="1:10" x14ac:dyDescent="0.2">
      <c r="A3" s="209"/>
      <c r="B3" s="208" t="s">
        <v>66</v>
      </c>
      <c r="C3" s="208"/>
      <c r="D3" s="208"/>
      <c r="E3" s="208"/>
      <c r="F3" s="208"/>
      <c r="G3" s="208"/>
      <c r="H3" s="208"/>
      <c r="I3" s="208"/>
      <c r="J3" s="208"/>
    </row>
    <row r="4" spans="1:10" ht="21.75" customHeight="1" x14ac:dyDescent="0.2">
      <c r="A4" s="209"/>
      <c r="B4" s="210" t="s">
        <v>233</v>
      </c>
      <c r="C4" s="210"/>
      <c r="D4" s="210"/>
      <c r="E4" s="210"/>
      <c r="F4" s="210"/>
      <c r="G4" s="210"/>
      <c r="H4" s="210"/>
      <c r="I4" s="210"/>
      <c r="J4" s="210"/>
    </row>
    <row r="5" spans="1:10" x14ac:dyDescent="0.2">
      <c r="A5" s="209"/>
      <c r="B5" s="211" t="s">
        <v>234</v>
      </c>
      <c r="C5" s="211"/>
      <c r="D5" s="211"/>
      <c r="E5" s="211"/>
      <c r="F5" s="211"/>
      <c r="G5" s="211"/>
      <c r="H5" s="211"/>
      <c r="I5" s="211"/>
      <c r="J5" s="211"/>
    </row>
    <row r="6" spans="1:10" x14ac:dyDescent="0.2">
      <c r="A6" s="212"/>
      <c r="B6" s="213" t="s">
        <v>252</v>
      </c>
      <c r="C6" s="213"/>
      <c r="D6" s="213"/>
      <c r="E6" s="213"/>
      <c r="F6" s="213"/>
      <c r="G6" s="213"/>
      <c r="H6" s="213"/>
      <c r="I6" s="213"/>
      <c r="J6" s="213"/>
    </row>
    <row r="7" spans="1:10" x14ac:dyDescent="0.2">
      <c r="A7" s="214" t="s">
        <v>3</v>
      </c>
      <c r="B7" s="215" t="s">
        <v>67</v>
      </c>
      <c r="C7" s="216" t="s">
        <v>8</v>
      </c>
      <c r="D7" s="216"/>
      <c r="E7" s="217" t="s">
        <v>68</v>
      </c>
      <c r="F7" s="216"/>
      <c r="G7" s="217" t="s">
        <v>69</v>
      </c>
      <c r="H7" s="216"/>
      <c r="I7" s="217" t="s">
        <v>77</v>
      </c>
      <c r="J7" s="216"/>
    </row>
    <row r="8" spans="1:10" x14ac:dyDescent="0.2">
      <c r="A8" s="214"/>
      <c r="B8" s="218"/>
      <c r="C8" s="219" t="s">
        <v>70</v>
      </c>
      <c r="D8" s="220" t="s">
        <v>71</v>
      </c>
      <c r="E8" s="221" t="s">
        <v>70</v>
      </c>
      <c r="F8" s="220" t="s">
        <v>71</v>
      </c>
      <c r="G8" s="221" t="s">
        <v>70</v>
      </c>
      <c r="H8" s="220" t="s">
        <v>71</v>
      </c>
      <c r="I8" s="221" t="s">
        <v>70</v>
      </c>
      <c r="J8" s="220" t="s">
        <v>71</v>
      </c>
    </row>
    <row r="9" spans="1:10" x14ac:dyDescent="0.2">
      <c r="A9" s="222"/>
      <c r="B9" s="222"/>
      <c r="C9" s="222"/>
      <c r="D9" s="222"/>
      <c r="E9" s="223"/>
      <c r="F9" s="222"/>
    </row>
    <row r="10" spans="1:10" x14ac:dyDescent="0.2">
      <c r="A10" s="224" t="s">
        <v>9</v>
      </c>
      <c r="B10" s="205" t="s">
        <v>18</v>
      </c>
      <c r="C10" s="225">
        <v>19358.93</v>
      </c>
      <c r="D10" s="226">
        <f>C10/C31</f>
        <v>9.6803362302607249E-2</v>
      </c>
      <c r="E10" s="227">
        <f>C10*F10</f>
        <v>19358.93</v>
      </c>
      <c r="F10" s="228">
        <v>1</v>
      </c>
      <c r="G10" s="227">
        <f t="shared" ref="G10" si="0">E10*H10</f>
        <v>0</v>
      </c>
      <c r="H10" s="228">
        <v>0</v>
      </c>
      <c r="I10" s="227">
        <f t="shared" ref="I10" si="1">G10*J10</f>
        <v>0</v>
      </c>
      <c r="J10" s="228">
        <v>0</v>
      </c>
    </row>
    <row r="11" spans="1:10" x14ac:dyDescent="0.2">
      <c r="A11" s="229"/>
      <c r="B11" s="230"/>
      <c r="C11" s="231"/>
      <c r="D11" s="232"/>
      <c r="E11" s="231"/>
      <c r="F11" s="233"/>
      <c r="G11" s="231"/>
      <c r="H11" s="233"/>
      <c r="I11" s="231"/>
      <c r="J11" s="233"/>
    </row>
    <row r="12" spans="1:10" x14ac:dyDescent="0.2">
      <c r="A12" s="234" t="s">
        <v>19</v>
      </c>
      <c r="B12" s="205" t="s">
        <v>104</v>
      </c>
      <c r="C12" s="235">
        <v>16094.64</v>
      </c>
      <c r="D12" s="236">
        <f>C12/C31</f>
        <v>8.0480443239891605E-2</v>
      </c>
      <c r="E12" s="237">
        <f>C12*F12</f>
        <v>16094.64</v>
      </c>
      <c r="F12" s="238">
        <v>1</v>
      </c>
      <c r="G12" s="227">
        <f t="shared" ref="G12" si="2">E12*H12</f>
        <v>0</v>
      </c>
      <c r="H12" s="228">
        <v>0</v>
      </c>
      <c r="I12" s="227">
        <f t="shared" ref="I12" si="3">G12*J12</f>
        <v>0</v>
      </c>
      <c r="J12" s="228">
        <v>0</v>
      </c>
    </row>
    <row r="13" spans="1:10" ht="23.25" customHeight="1" x14ac:dyDescent="0.2">
      <c r="A13" s="239"/>
      <c r="B13" s="206"/>
      <c r="C13" s="240"/>
      <c r="D13" s="241"/>
      <c r="E13" s="242"/>
      <c r="F13" s="243"/>
      <c r="G13" s="231"/>
      <c r="H13" s="233"/>
      <c r="I13" s="231"/>
      <c r="J13" s="233"/>
    </row>
    <row r="14" spans="1:10" x14ac:dyDescent="0.2">
      <c r="A14" s="234" t="s">
        <v>22</v>
      </c>
      <c r="B14" s="205" t="s">
        <v>249</v>
      </c>
      <c r="C14" s="235">
        <v>4773.6000000000004</v>
      </c>
      <c r="D14" s="236">
        <f>C14/C31</f>
        <v>2.3870148313348206E-2</v>
      </c>
      <c r="E14" s="237">
        <f t="shared" ref="E14" si="4">C14*F14</f>
        <v>4773.6000000000004</v>
      </c>
      <c r="F14" s="238">
        <v>1</v>
      </c>
      <c r="G14" s="227">
        <f t="shared" ref="G14" si="5">E14*H14</f>
        <v>0</v>
      </c>
      <c r="H14" s="228">
        <v>0</v>
      </c>
      <c r="I14" s="227">
        <f t="shared" ref="I14" si="6">G14*J14</f>
        <v>0</v>
      </c>
      <c r="J14" s="228">
        <v>0</v>
      </c>
    </row>
    <row r="15" spans="1:10" x14ac:dyDescent="0.2">
      <c r="A15" s="239"/>
      <c r="B15" s="206"/>
      <c r="C15" s="240"/>
      <c r="D15" s="241"/>
      <c r="E15" s="242"/>
      <c r="F15" s="243"/>
      <c r="G15" s="231"/>
      <c r="H15" s="233"/>
      <c r="I15" s="231"/>
      <c r="J15" s="233"/>
    </row>
    <row r="16" spans="1:10" x14ac:dyDescent="0.2">
      <c r="A16" s="224" t="s">
        <v>24</v>
      </c>
      <c r="B16" s="205" t="s">
        <v>164</v>
      </c>
      <c r="C16" s="225">
        <v>13185.92</v>
      </c>
      <c r="D16" s="244">
        <f>C16/C31</f>
        <v>6.5935534198077836E-2</v>
      </c>
      <c r="E16" s="237">
        <f t="shared" ref="E16" si="7">C16*F16</f>
        <v>13185.92</v>
      </c>
      <c r="F16" s="245">
        <v>1</v>
      </c>
      <c r="G16" s="227">
        <v>0</v>
      </c>
      <c r="H16" s="228">
        <v>0</v>
      </c>
      <c r="I16" s="227">
        <v>0</v>
      </c>
      <c r="J16" s="228">
        <v>0</v>
      </c>
    </row>
    <row r="17" spans="1:10" x14ac:dyDescent="0.2">
      <c r="A17" s="229"/>
      <c r="B17" s="230"/>
      <c r="C17" s="246"/>
      <c r="D17" s="246"/>
      <c r="E17" s="242"/>
      <c r="F17" s="247"/>
      <c r="G17" s="231"/>
      <c r="H17" s="233"/>
      <c r="I17" s="231"/>
      <c r="J17" s="233"/>
    </row>
    <row r="18" spans="1:10" x14ac:dyDescent="0.2">
      <c r="A18" s="224" t="s">
        <v>26</v>
      </c>
      <c r="B18" s="205" t="s">
        <v>112</v>
      </c>
      <c r="C18" s="225">
        <v>18334.46</v>
      </c>
      <c r="D18" s="244">
        <f>C18/C31</f>
        <v>9.1680551249612469E-2</v>
      </c>
      <c r="E18" s="237">
        <f>C18*F18</f>
        <v>5500.3379999999997</v>
      </c>
      <c r="F18" s="245">
        <v>0.3</v>
      </c>
      <c r="G18" s="227">
        <f>C18*H18</f>
        <v>6417.0609999999997</v>
      </c>
      <c r="H18" s="228">
        <v>0.35</v>
      </c>
      <c r="I18" s="227">
        <f>C18*J18</f>
        <v>6417.0609999999997</v>
      </c>
      <c r="J18" s="228">
        <v>0.35</v>
      </c>
    </row>
    <row r="19" spans="1:10" x14ac:dyDescent="0.2">
      <c r="A19" s="229"/>
      <c r="B19" s="230"/>
      <c r="C19" s="246"/>
      <c r="D19" s="246"/>
      <c r="E19" s="242"/>
      <c r="F19" s="247"/>
      <c r="G19" s="231"/>
      <c r="H19" s="233"/>
      <c r="I19" s="231"/>
      <c r="J19" s="233"/>
    </row>
    <row r="20" spans="1:10" x14ac:dyDescent="0.2">
      <c r="A20" s="224" t="s">
        <v>31</v>
      </c>
      <c r="B20" s="205" t="s">
        <v>250</v>
      </c>
      <c r="C20" s="225">
        <v>39811.18</v>
      </c>
      <c r="D20" s="244">
        <f>C20/C31</f>
        <v>0.19907381664349794</v>
      </c>
      <c r="E20" s="237">
        <f t="shared" ref="E20" si="8">C20*F20</f>
        <v>0</v>
      </c>
      <c r="F20" s="245">
        <v>0</v>
      </c>
      <c r="G20" s="227">
        <f>H20*C20</f>
        <v>19905.59</v>
      </c>
      <c r="H20" s="228">
        <v>0.5</v>
      </c>
      <c r="I20" s="227">
        <f>C20*J20</f>
        <v>19905.59</v>
      </c>
      <c r="J20" s="228">
        <v>0.5</v>
      </c>
    </row>
    <row r="21" spans="1:10" x14ac:dyDescent="0.2">
      <c r="A21" s="229"/>
      <c r="B21" s="230"/>
      <c r="C21" s="246"/>
      <c r="D21" s="246"/>
      <c r="E21" s="242"/>
      <c r="F21" s="247"/>
      <c r="G21" s="231"/>
      <c r="H21" s="233"/>
      <c r="I21" s="231"/>
      <c r="J21" s="233"/>
    </row>
    <row r="22" spans="1:10" x14ac:dyDescent="0.2">
      <c r="A22" s="224" t="s">
        <v>39</v>
      </c>
      <c r="B22" s="205" t="s">
        <v>251</v>
      </c>
      <c r="C22" s="225">
        <v>33108.29</v>
      </c>
      <c r="D22" s="244">
        <f>C22/C31</f>
        <v>0.16555635007150646</v>
      </c>
      <c r="E22" s="237">
        <f>C22*F22</f>
        <v>0</v>
      </c>
      <c r="F22" s="245">
        <v>0</v>
      </c>
      <c r="G22" s="227">
        <f>H22*C22</f>
        <v>16554.145</v>
      </c>
      <c r="H22" s="228">
        <v>0.5</v>
      </c>
      <c r="I22" s="227">
        <f>C22*J22</f>
        <v>16554.145</v>
      </c>
      <c r="J22" s="228">
        <v>0.5</v>
      </c>
    </row>
    <row r="23" spans="1:10" x14ac:dyDescent="0.2">
      <c r="A23" s="229"/>
      <c r="B23" s="230"/>
      <c r="C23" s="246"/>
      <c r="D23" s="246"/>
      <c r="E23" s="242"/>
      <c r="F23" s="247"/>
      <c r="G23" s="231"/>
      <c r="H23" s="233"/>
      <c r="I23" s="231"/>
      <c r="J23" s="233"/>
    </row>
    <row r="24" spans="1:10" x14ac:dyDescent="0.2">
      <c r="A24" s="224" t="s">
        <v>57</v>
      </c>
      <c r="B24" s="205" t="s">
        <v>174</v>
      </c>
      <c r="C24" s="225">
        <v>12982.44</v>
      </c>
      <c r="D24" s="244">
        <f>C24/C31</f>
        <v>6.4918042623836159E-2</v>
      </c>
      <c r="E24" s="237">
        <f t="shared" ref="E24" si="9">C24*F24</f>
        <v>0</v>
      </c>
      <c r="F24" s="245">
        <v>0</v>
      </c>
      <c r="G24" s="227">
        <f t="shared" ref="G24" si="10">H24*C24</f>
        <v>6491.22</v>
      </c>
      <c r="H24" s="228">
        <v>0.5</v>
      </c>
      <c r="I24" s="227">
        <f t="shared" ref="I24" si="11">C24*J24</f>
        <v>6491.22</v>
      </c>
      <c r="J24" s="228">
        <v>0.5</v>
      </c>
    </row>
    <row r="25" spans="1:10" x14ac:dyDescent="0.2">
      <c r="A25" s="229"/>
      <c r="B25" s="230"/>
      <c r="C25" s="246"/>
      <c r="D25" s="246"/>
      <c r="E25" s="242"/>
      <c r="F25" s="247"/>
      <c r="G25" s="231"/>
      <c r="H25" s="233"/>
      <c r="I25" s="231"/>
      <c r="J25" s="233"/>
    </row>
    <row r="26" spans="1:10" x14ac:dyDescent="0.2">
      <c r="A26" s="224" t="s">
        <v>52</v>
      </c>
      <c r="B26" s="205" t="s">
        <v>191</v>
      </c>
      <c r="C26" s="225">
        <v>40723.199999999997</v>
      </c>
      <c r="D26" s="244">
        <f>C26/C31</f>
        <v>0.20363432708943807</v>
      </c>
      <c r="E26" s="237">
        <f t="shared" ref="E26" si="12">C26*F26</f>
        <v>0</v>
      </c>
      <c r="F26" s="245">
        <v>0</v>
      </c>
      <c r="G26" s="227">
        <f t="shared" ref="G26" si="13">H26*C26</f>
        <v>20361.599999999999</v>
      </c>
      <c r="H26" s="228">
        <v>0.5</v>
      </c>
      <c r="I26" s="227">
        <f t="shared" ref="I26" si="14">C26*J26</f>
        <v>20361.599999999999</v>
      </c>
      <c r="J26" s="228">
        <v>0.5</v>
      </c>
    </row>
    <row r="27" spans="1:10" x14ac:dyDescent="0.2">
      <c r="A27" s="229"/>
      <c r="B27" s="230"/>
      <c r="C27" s="246"/>
      <c r="D27" s="246"/>
      <c r="E27" s="242"/>
      <c r="F27" s="247"/>
      <c r="G27" s="231"/>
      <c r="H27" s="233"/>
      <c r="I27" s="231"/>
      <c r="J27" s="233"/>
    </row>
    <row r="28" spans="1:10" x14ac:dyDescent="0.2">
      <c r="A28" s="224" t="s">
        <v>173</v>
      </c>
      <c r="B28" s="205" t="s">
        <v>181</v>
      </c>
      <c r="C28" s="225">
        <v>1609.34</v>
      </c>
      <c r="D28" s="244">
        <f>C28/C31</f>
        <v>8.0474242681841373E-3</v>
      </c>
      <c r="E28" s="237">
        <f t="shared" ref="E28" si="15">C28*F28</f>
        <v>0</v>
      </c>
      <c r="F28" s="245">
        <v>0</v>
      </c>
      <c r="G28" s="227">
        <f t="shared" ref="G28" si="16">H28*C28</f>
        <v>804.67</v>
      </c>
      <c r="H28" s="228">
        <v>0.5</v>
      </c>
      <c r="I28" s="227">
        <f t="shared" ref="I28" si="17">C28*J28</f>
        <v>804.67</v>
      </c>
      <c r="J28" s="228">
        <v>0.5</v>
      </c>
    </row>
    <row r="29" spans="1:10" x14ac:dyDescent="0.2">
      <c r="A29" s="229"/>
      <c r="B29" s="230"/>
      <c r="C29" s="246"/>
      <c r="D29" s="246"/>
      <c r="E29" s="242"/>
      <c r="F29" s="247"/>
      <c r="G29" s="231"/>
      <c r="H29" s="233"/>
      <c r="I29" s="231"/>
      <c r="J29" s="233"/>
    </row>
    <row r="30" spans="1:10" x14ac:dyDescent="0.2">
      <c r="A30" s="262"/>
      <c r="B30" s="107"/>
      <c r="C30" s="106"/>
      <c r="D30" s="106"/>
      <c r="E30" s="263"/>
      <c r="F30" s="264"/>
      <c r="G30" s="265"/>
      <c r="H30" s="266"/>
      <c r="I30" s="265"/>
      <c r="J30" s="266"/>
    </row>
    <row r="31" spans="1:10" ht="21" customHeight="1" x14ac:dyDescent="0.2">
      <c r="A31" s="213" t="s">
        <v>72</v>
      </c>
      <c r="B31" s="213"/>
      <c r="C31" s="248">
        <f>SUM(C10:C29)</f>
        <v>199981.99999999997</v>
      </c>
      <c r="D31" s="249">
        <f>SUM(D10:D29)</f>
        <v>1.0000000000000002</v>
      </c>
      <c r="E31" s="250">
        <f>SUM(E10:E29)</f>
        <v>58913.428</v>
      </c>
      <c r="F31" s="251">
        <f>E31/C31</f>
        <v>0.29459365342880861</v>
      </c>
      <c r="G31" s="12">
        <f>SUM(G10:G29)</f>
        <v>70534.286000000007</v>
      </c>
      <c r="H31" s="252">
        <f>G31/C31</f>
        <v>0.35270317328559581</v>
      </c>
      <c r="I31" s="12">
        <f>SUM(I10:I29)</f>
        <v>70534.286000000007</v>
      </c>
      <c r="J31" s="252">
        <f>I31/C31</f>
        <v>0.35270317328559581</v>
      </c>
    </row>
    <row r="32" spans="1:10" x14ac:dyDescent="0.2">
      <c r="A32" s="222"/>
      <c r="B32" s="222"/>
      <c r="C32" s="222"/>
      <c r="D32" s="222"/>
      <c r="E32" s="223"/>
      <c r="F32" s="222"/>
    </row>
    <row r="33" spans="1:10" x14ac:dyDescent="0.2">
      <c r="A33" s="253" t="s">
        <v>73</v>
      </c>
      <c r="B33" s="253"/>
      <c r="C33" s="253"/>
      <c r="D33" s="253"/>
      <c r="E33" s="254">
        <f>E31</f>
        <v>58913.428</v>
      </c>
      <c r="F33" s="251">
        <f>E33/C31</f>
        <v>0.29459365342880861</v>
      </c>
      <c r="G33" s="255">
        <f>SUM(G31)</f>
        <v>70534.286000000007</v>
      </c>
      <c r="H33" s="256">
        <f>SUM(H31)</f>
        <v>0.35270317328559581</v>
      </c>
      <c r="I33" s="255">
        <f>SUM(I31)</f>
        <v>70534.286000000007</v>
      </c>
      <c r="J33" s="256">
        <f>SUM(J31)</f>
        <v>0.35270317328559581</v>
      </c>
    </row>
    <row r="34" spans="1:10" x14ac:dyDescent="0.2">
      <c r="A34" s="253"/>
      <c r="B34" s="253"/>
      <c r="C34" s="253"/>
      <c r="D34" s="253"/>
      <c r="E34" s="257"/>
      <c r="F34" s="258"/>
      <c r="G34" s="259"/>
      <c r="H34" s="259"/>
      <c r="I34" s="259"/>
      <c r="J34" s="259"/>
    </row>
    <row r="35" spans="1:10" x14ac:dyDescent="0.2">
      <c r="A35" s="253" t="s">
        <v>74</v>
      </c>
      <c r="B35" s="253"/>
      <c r="C35" s="253"/>
      <c r="D35" s="253"/>
      <c r="E35" s="254">
        <f>E33</f>
        <v>58913.428</v>
      </c>
      <c r="F35" s="260">
        <f>F33</f>
        <v>0.29459365342880861</v>
      </c>
      <c r="G35" s="255">
        <f>E33+G33</f>
        <v>129447.71400000001</v>
      </c>
      <c r="H35" s="256">
        <f>F35+H33</f>
        <v>0.64729682671440436</v>
      </c>
      <c r="I35" s="255">
        <f>G35+I33</f>
        <v>199982</v>
      </c>
      <c r="J35" s="261">
        <f>H35+J33</f>
        <v>1.0000000000000002</v>
      </c>
    </row>
    <row r="41" spans="1:10" ht="12.75" x14ac:dyDescent="0.2">
      <c r="A41" s="267" t="s">
        <v>75</v>
      </c>
      <c r="B41" s="267"/>
      <c r="C41" s="267"/>
      <c r="D41" s="267"/>
      <c r="E41" s="267"/>
      <c r="F41" s="267"/>
    </row>
    <row r="42" spans="1:10" ht="12.75" x14ac:dyDescent="0.2">
      <c r="A42" s="267" t="s">
        <v>76</v>
      </c>
      <c r="B42" s="267"/>
      <c r="C42" s="267"/>
      <c r="D42" s="267"/>
      <c r="E42" s="267"/>
      <c r="F42" s="267"/>
    </row>
    <row r="43" spans="1:10" ht="12.75" x14ac:dyDescent="0.2">
      <c r="A43" s="268"/>
      <c r="B43" s="268"/>
      <c r="C43" s="268" t="s">
        <v>231</v>
      </c>
      <c r="D43" s="268"/>
      <c r="E43" s="268"/>
      <c r="F43" s="268"/>
    </row>
  </sheetData>
  <mergeCells count="120">
    <mergeCell ref="I26:I27"/>
    <mergeCell ref="J26:J27"/>
    <mergeCell ref="A28:A29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D26:D27"/>
    <mergeCell ref="E26:E27"/>
    <mergeCell ref="F26:F27"/>
    <mergeCell ref="G26:G27"/>
    <mergeCell ref="H26:H27"/>
    <mergeCell ref="G22:G23"/>
    <mergeCell ref="H22:H23"/>
    <mergeCell ref="I22:I23"/>
    <mergeCell ref="J22:J23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I20:I21"/>
    <mergeCell ref="J20:J21"/>
    <mergeCell ref="B2:J2"/>
    <mergeCell ref="B3:J3"/>
    <mergeCell ref="B4:J4"/>
    <mergeCell ref="B5:J5"/>
    <mergeCell ref="B6:J6"/>
    <mergeCell ref="I14:I15"/>
    <mergeCell ref="J14:J15"/>
    <mergeCell ref="I16:I17"/>
    <mergeCell ref="J16:J17"/>
    <mergeCell ref="I18:I19"/>
    <mergeCell ref="J18:J19"/>
    <mergeCell ref="I7:J7"/>
    <mergeCell ref="I10:I11"/>
    <mergeCell ref="J10:J11"/>
    <mergeCell ref="I12:I13"/>
    <mergeCell ref="J12:J13"/>
    <mergeCell ref="A9:F9"/>
    <mergeCell ref="A2:A6"/>
    <mergeCell ref="A7:A8"/>
    <mergeCell ref="B7:B8"/>
    <mergeCell ref="C7:D7"/>
    <mergeCell ref="E7:F7"/>
    <mergeCell ref="G7:H7"/>
    <mergeCell ref="G10:G11"/>
    <mergeCell ref="H10:H11"/>
    <mergeCell ref="A12:A13"/>
    <mergeCell ref="B12:B13"/>
    <mergeCell ref="C12:C13"/>
    <mergeCell ref="D12:D13"/>
    <mergeCell ref="E12:E13"/>
    <mergeCell ref="F12:F13"/>
    <mergeCell ref="G12:G13"/>
    <mergeCell ref="H12:H13"/>
    <mergeCell ref="A10:A11"/>
    <mergeCell ref="B10:B11"/>
    <mergeCell ref="C10:C11"/>
    <mergeCell ref="D10:D11"/>
    <mergeCell ref="E10:E11"/>
    <mergeCell ref="F10:F11"/>
    <mergeCell ref="G14:G15"/>
    <mergeCell ref="H14:H15"/>
    <mergeCell ref="A16:A17"/>
    <mergeCell ref="B16:B17"/>
    <mergeCell ref="C16:C17"/>
    <mergeCell ref="D16:D17"/>
    <mergeCell ref="E16:E17"/>
    <mergeCell ref="F16:F17"/>
    <mergeCell ref="G16:G17"/>
    <mergeCell ref="H16:H17"/>
    <mergeCell ref="A14:A15"/>
    <mergeCell ref="B14:B15"/>
    <mergeCell ref="C14:C15"/>
    <mergeCell ref="D14:D15"/>
    <mergeCell ref="E14:E15"/>
    <mergeCell ref="F14:F15"/>
    <mergeCell ref="G18:G19"/>
    <mergeCell ref="H18:H19"/>
    <mergeCell ref="A31:B31"/>
    <mergeCell ref="A32:F32"/>
    <mergeCell ref="A33:D33"/>
    <mergeCell ref="G20:G21"/>
    <mergeCell ref="H20:H21"/>
    <mergeCell ref="A18:A19"/>
    <mergeCell ref="B18:B19"/>
    <mergeCell ref="C18:C19"/>
    <mergeCell ref="D18:D19"/>
    <mergeCell ref="E18:E19"/>
    <mergeCell ref="F18:F19"/>
    <mergeCell ref="A22:A23"/>
    <mergeCell ref="B22:B23"/>
    <mergeCell ref="C22:C23"/>
    <mergeCell ref="A35:D35"/>
    <mergeCell ref="A41:F41"/>
    <mergeCell ref="A42:F42"/>
    <mergeCell ref="A20:A21"/>
    <mergeCell ref="B20:B21"/>
    <mergeCell ref="C20:C21"/>
    <mergeCell ref="D20:D21"/>
    <mergeCell ref="E20:E21"/>
    <mergeCell ref="F20:F21"/>
    <mergeCell ref="A34:F34"/>
    <mergeCell ref="D22:D23"/>
    <mergeCell ref="E22:E23"/>
    <mergeCell ref="F22:F23"/>
    <mergeCell ref="A26:A27"/>
    <mergeCell ref="B26:B27"/>
    <mergeCell ref="C26:C27"/>
  </mergeCells>
  <pageMargins left="0.23622047244094491" right="0.23622047244094491" top="0.74803149606299213" bottom="0.15748031496062992" header="0.31496062992125984" footer="0.31496062992125984"/>
  <pageSetup paperSize="9" scale="95" orientation="landscape" r:id="rId1"/>
  <ignoredErrors>
    <ignoredError sqref="H35 F31 H3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hospital</vt:lpstr>
      <vt:lpstr>BDI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2020-01-07T18:49:41Z</cp:lastPrinted>
  <dcterms:created xsi:type="dcterms:W3CDTF">2017-05-03T14:02:09Z</dcterms:created>
  <dcterms:modified xsi:type="dcterms:W3CDTF">2020-01-07T18:50:27Z</dcterms:modified>
</cp:coreProperties>
</file>